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5480" windowHeight="7575" activeTab="0"/>
  </bookViews>
  <sheets>
    <sheet name="Sheet1" sheetId="1" r:id="rId1"/>
  </sheets>
  <definedNames>
    <definedName name="_xlnm.Print_Area" localSheetId="0">'Sheet1'!$B$1:$P$117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<sst xmlns="http://schemas.openxmlformats.org/spreadsheetml/2006/main" count="356" uniqueCount="287">
  <si>
    <t>Departmental</t>
  </si>
  <si>
    <t>Grade grouped instruction</t>
  </si>
  <si>
    <t xml:space="preserve">Central admin </t>
  </si>
  <si>
    <t>Central guidance</t>
  </si>
  <si>
    <t>EDUCATIONAL DELIVERY</t>
  </si>
  <si>
    <t>No common planning time</t>
  </si>
  <si>
    <t>Teachers have high discretion over delivery method in classroom</t>
  </si>
  <si>
    <t>School size is circumstantial</t>
  </si>
  <si>
    <t>Middle School without consistent Houses</t>
  </si>
  <si>
    <t>Students are ability tracked</t>
  </si>
  <si>
    <t>No/few exploratory programs</t>
  </si>
  <si>
    <t>Goal: wide range of unrelated electives</t>
  </si>
  <si>
    <t>INCLUDES PRACTICES BELOW</t>
  </si>
  <si>
    <t>Distributed Admin &amp; Guidance</t>
  </si>
  <si>
    <t>Teachers work in coordinated teams</t>
  </si>
  <si>
    <t>Individual teacher responsible for "determining grades"</t>
  </si>
  <si>
    <t>Science added as exploratory program</t>
  </si>
  <si>
    <t>Computer keyboarding</t>
  </si>
  <si>
    <t>K-12 educational delivery not highly articulated</t>
  </si>
  <si>
    <t>K-12 educational delivery highly articulated</t>
  </si>
  <si>
    <t>Planned to partially allow other uses when enrollments drop</t>
  </si>
  <si>
    <t>Relies on nearby institutions for program use</t>
  </si>
  <si>
    <t>Assessments by tests, papers, worksheets</t>
  </si>
  <si>
    <t>Self contained classrooms with no connecting doors/walls</t>
  </si>
  <si>
    <t>Folding walls between few classrooms</t>
  </si>
  <si>
    <t>Occasional opening of folding walls</t>
  </si>
  <si>
    <t>Students know very little about activities in neighboring classrooms</t>
  </si>
  <si>
    <t>Teachers team to review assessment data</t>
  </si>
  <si>
    <t>Students present work in regular exhibitions</t>
  </si>
  <si>
    <t>Students heterogenously grouped</t>
  </si>
  <si>
    <t>Grades established by team of teachers at exhibitions</t>
  </si>
  <si>
    <t>Computers seen as more sophisticated writing/math tools</t>
  </si>
  <si>
    <t>Computers, web access are ubiquitous in learning</t>
  </si>
  <si>
    <t>Computers also used for web research</t>
  </si>
  <si>
    <t>School subdivided into semi-autonomous houses</t>
  </si>
  <si>
    <t>Multi grade instruction for developmental reasons</t>
  </si>
  <si>
    <t>Junior High format even though maybe called "Middle School"</t>
  </si>
  <si>
    <t>Partial intentional student groupings, such as Freshman House</t>
  </si>
  <si>
    <t xml:space="preserve">Intentionally sized houses, academies </t>
  </si>
  <si>
    <t>Dual degree programs</t>
  </si>
  <si>
    <t>Thematic learning</t>
  </si>
  <si>
    <t>Central Admin &amp; Guidance offices</t>
  </si>
  <si>
    <t>Academics related to Career-Tech programs</t>
  </si>
  <si>
    <t>No common teacher spaces except lounge</t>
  </si>
  <si>
    <t>Teachers eat with students to encourage relationships</t>
  </si>
  <si>
    <t>Articulated to HS thru guidance</t>
  </si>
  <si>
    <t>Articulated to HS thru teachers</t>
  </si>
  <si>
    <t>Classrooms arranged around common space</t>
  </si>
  <si>
    <t>Central social gathering space as focus of school</t>
  </si>
  <si>
    <t>Doors between classrooms</t>
  </si>
  <si>
    <t>No windows to corridors</t>
  </si>
  <si>
    <t>Windows to commons spaces, other classrooms</t>
  </si>
  <si>
    <t>Students work in personal workspaces</t>
  </si>
  <si>
    <t>PTO lends valued support to school</t>
  </si>
  <si>
    <t>Parents sought as program support</t>
  </si>
  <si>
    <t>Highly specialized space design</t>
  </si>
  <si>
    <t>Highly flexible space design</t>
  </si>
  <si>
    <t>Spaces conceived to anticipate future educational trends</t>
  </si>
  <si>
    <t>Selected highly flexible space design</t>
  </si>
  <si>
    <t>Spaces conceived to serve existing educational methods</t>
  </si>
  <si>
    <t>School has theme or "signature"</t>
  </si>
  <si>
    <t>Limited community uses</t>
  </si>
  <si>
    <t>Community use during school day</t>
  </si>
  <si>
    <t>No spaces for community use</t>
  </si>
  <si>
    <t>Computer Labs</t>
  </si>
  <si>
    <t>Computer Labs flexible for future conversion to other uses: Classrooms, Dry Labs</t>
  </si>
  <si>
    <t>Laptop computers; no Labs</t>
  </si>
  <si>
    <t>Gym, Café, Auditorium occasional community use</t>
  </si>
  <si>
    <t>Distributed Guidance spaces</t>
  </si>
  <si>
    <t>Building plan optimizes separate functional area operations</t>
  </si>
  <si>
    <t>Building plan links different program areas to facilitate interdisciplinary learning</t>
  </si>
  <si>
    <t>Auditorium (if any) sized for occasional peak use</t>
  </si>
  <si>
    <t>Building conceived as separate closed spaces along corridors</t>
  </si>
  <si>
    <t>Building conceived with eventfulness, rhythm, and control in overall flow</t>
  </si>
  <si>
    <t>Building planned to limit student movement within intentional focused subzones</t>
  </si>
  <si>
    <t>Gym designed with good acoustics for assembly use</t>
  </si>
  <si>
    <t>Weekend &amp; daily before/after school use</t>
  </si>
  <si>
    <t>Student movement expected to be across entire building</t>
  </si>
  <si>
    <t>No control or separation of public use of building</t>
  </si>
  <si>
    <t>Library contains print and electronic media</t>
  </si>
  <si>
    <t>Building zoned to separate Gym, Café &amp; Aud from other spaces</t>
  </si>
  <si>
    <t>Building zoned to separate most likely community use spaces from least likely</t>
  </si>
  <si>
    <t>Multi-purpose Science Labs</t>
  </si>
  <si>
    <t>Teachers have "own" classrooms</t>
  </si>
  <si>
    <t>Teachers share classrooms</t>
  </si>
  <si>
    <t>Uniform classroom size</t>
  </si>
  <si>
    <t>Variety of learning spaces to support varied instruction</t>
  </si>
  <si>
    <t>Personalized learning plans</t>
  </si>
  <si>
    <t>Teachers eat in isolated area</t>
  </si>
  <si>
    <t>Few small learning spaces</t>
  </si>
  <si>
    <t>Many 1/2 sized classrooms for small student groups</t>
  </si>
  <si>
    <t>45 to 60 minute class period</t>
  </si>
  <si>
    <t>Block schedule</t>
  </si>
  <si>
    <t>No schedule</t>
  </si>
  <si>
    <t>Tablet arm chairs</t>
  </si>
  <si>
    <t>10:1 student:computer ratio</t>
  </si>
  <si>
    <t>6:1 student:computer ratio</t>
  </si>
  <si>
    <t>Building planned flexibly to meet neeeds of column 1 as well as 2.</t>
  </si>
  <si>
    <t>Building planned flexibly to meet neeeds of column 1 &amp; 2 as well as 3.</t>
  </si>
  <si>
    <t>Room scheduling done by Central Administration</t>
  </si>
  <si>
    <t>Room scheduling done by Distributed Administration</t>
  </si>
  <si>
    <t>Mega-blocks within schedule</t>
  </si>
  <si>
    <t>Academics imbedded in Career-Tech</t>
  </si>
  <si>
    <t>Teacher 'hotels" w/ Conf spaces</t>
  </si>
  <si>
    <t>Conf Rooms for teacher use</t>
  </si>
  <si>
    <t>Curriculum oriented to teachers teaching known answers</t>
  </si>
  <si>
    <t>Students know rubrics for successful exhibitions &amp; exams</t>
  </si>
  <si>
    <t>Students informed about standards for successful testing</t>
  </si>
  <si>
    <t>Advisor-Advisee programs with consistent curriculum</t>
  </si>
  <si>
    <t>Students ability grouped for instructional interventions only</t>
  </si>
  <si>
    <t>Occasional team teaching</t>
  </si>
  <si>
    <t>LEADERSHIP</t>
  </si>
  <si>
    <t>Learning exclusively in Classrooms, Labs</t>
  </si>
  <si>
    <t>Service learning is important method</t>
  </si>
  <si>
    <t>Limited service learning</t>
  </si>
  <si>
    <t>CONNECTIONS</t>
  </si>
  <si>
    <t>Occasional indeterminant answer assignments</t>
  </si>
  <si>
    <t>Learning takes place in coordinated manner in variety of shared spaces</t>
  </si>
  <si>
    <t>Learning spans several classrooms and related spaces</t>
  </si>
  <si>
    <t>Student work is rarely actively expressed</t>
  </si>
  <si>
    <t>Best student work is displayed on bulletin borads</t>
  </si>
  <si>
    <t>ALL GRADES</t>
  </si>
  <si>
    <t>Teachers team to know the "whole child"</t>
  </si>
  <si>
    <t>Teacher does the teaching</t>
  </si>
  <si>
    <t>Lag time between testing and feedback/interventions</t>
  </si>
  <si>
    <t>Guidance Counselors believed sufficient to advise students</t>
  </si>
  <si>
    <t>Learning takes place exclusively in the school building</t>
  </si>
  <si>
    <t>Community members not sought out</t>
  </si>
  <si>
    <t>School not distinguished among other schools</t>
  </si>
  <si>
    <t>Programs not related to HS</t>
  </si>
  <si>
    <t>Middle school</t>
  </si>
  <si>
    <t>Variety in class sizes based on project teams</t>
  </si>
  <si>
    <t>Variety in class sized based on exclusiveness of subject area</t>
  </si>
  <si>
    <t>Connected desks/seats</t>
  </si>
  <si>
    <t>Flexible desks/chairs</t>
  </si>
  <si>
    <t>Repeated, regular sized classrooms</t>
  </si>
  <si>
    <t>Corridors are focus of school</t>
  </si>
  <si>
    <t>Community-specific uses</t>
  </si>
  <si>
    <t>No spaces oriented to parents</t>
  </si>
  <si>
    <t>Self-contained school</t>
  </si>
  <si>
    <t>Single use building</t>
  </si>
  <si>
    <t>Labs are conceived as flexible wet labs: Science=Art= Home/Family=Tech Ed</t>
  </si>
  <si>
    <t>Undifferentiated building expression</t>
  </si>
  <si>
    <t>Gym for Phys Ed &amp; Athletics</t>
  </si>
  <si>
    <t>Circumsantial building size</t>
  </si>
  <si>
    <t>Line Item Weight</t>
  </si>
  <si>
    <t>Students regularly work in teams</t>
  </si>
  <si>
    <t>Content areas are not intentionally linked</t>
  </si>
  <si>
    <t>Core content areas and specialty areas linked</t>
  </si>
  <si>
    <t>TOTAL LINE ITEM WEIGHTS</t>
  </si>
  <si>
    <t>Educational Delivery Line Wieght Total</t>
  </si>
  <si>
    <t>Students receive immediate feedback on assessments</t>
  </si>
  <si>
    <t>Science labs designed for different subsciences</t>
  </si>
  <si>
    <t>Room scheduling done by affected teachers</t>
  </si>
  <si>
    <t>School subdivided into autonomous subschools</t>
  </si>
  <si>
    <t>Delivery method and curriculum is rigid and uniform</t>
  </si>
  <si>
    <t>Teaching objectives geared towards inquiry based and project learning</t>
  </si>
  <si>
    <t>Students teach each other in project based environment</t>
  </si>
  <si>
    <t>Traditional but not solely determined by standards</t>
  </si>
  <si>
    <t>Assessments by projects, performances, displays</t>
  </si>
  <si>
    <t>Admin decentralised; teachers part of decision making</t>
  </si>
  <si>
    <t>PROFESSIONAL DEVELOPMENT</t>
  </si>
  <si>
    <t>Departmental planning time</t>
  </si>
  <si>
    <t>Teachers develop research projects to inform their own instruction</t>
  </si>
  <si>
    <t>Mentor relationships</t>
  </si>
  <si>
    <t>Teachers lead school in prof. development</t>
  </si>
  <si>
    <t>Teacher team planning time</t>
  </si>
  <si>
    <t>Limited or no elective courses</t>
  </si>
  <si>
    <t>Curriculum contained within school building</t>
  </si>
  <si>
    <t>Each student's work is presented</t>
  </si>
  <si>
    <t>Standardized test oriented, with papers &amp; worksheets</t>
  </si>
  <si>
    <t>Curriculum oriented to issues that have no single answers; problem solving is the focus</t>
  </si>
  <si>
    <t>Parent &amp; volunteer room</t>
  </si>
  <si>
    <t>Classrooms contain electronic media that reduces reliance on Library</t>
  </si>
  <si>
    <t xml:space="preserve">Community functions (health centers, town libraries, etc.) imbedded </t>
  </si>
  <si>
    <t>Volunteer room</t>
  </si>
  <si>
    <t>MAINTAINING TRADITION</t>
  </si>
  <si>
    <t>EVOLVING</t>
  </si>
  <si>
    <t>TRANSFORMED</t>
  </si>
  <si>
    <t>INITIATING CHANGE</t>
  </si>
  <si>
    <t>CLEAR FUTURE VISION</t>
  </si>
  <si>
    <t xml:space="preserve">FACILITIES </t>
  </si>
  <si>
    <t>ELEMENTARY</t>
  </si>
  <si>
    <t>MIDDLE YEARS</t>
  </si>
  <si>
    <t>HIGH SCHOOL</t>
  </si>
  <si>
    <t>INCLUDES PRACTICES IN COLUMN 1, AS MODIFIED BELOW</t>
  </si>
  <si>
    <t>INCLUDES PRACTICES IN COLUMNS 1 &amp; 2, AS MODIFIED BELOW</t>
  </si>
  <si>
    <t>INCLUDES PRACTICES IN COLUMNS 1-3, AS MODIFIED BELOW</t>
  </si>
  <si>
    <t>INCLUDES PRACTICES IN COLUMNS 1-4, AS MODIFIED BELOW</t>
  </si>
  <si>
    <t>FACILITIES OVERALL SCORE</t>
  </si>
  <si>
    <t>Teaching objectives determined by items to be tested</t>
  </si>
  <si>
    <t>Curriculum objectives traditional and/orstandards driven</t>
  </si>
  <si>
    <t>Grades established by teachers, peers, outside experts, &amp; student self assessment</t>
  </si>
  <si>
    <t>Building planned to meet neeeds of column 1</t>
  </si>
  <si>
    <t>Building contains few spaces other than Instructional, Admin, Guidance</t>
  </si>
  <si>
    <t>Auditorium stage sized for teaching &amp; learning, seating as few as possible</t>
  </si>
  <si>
    <t xml:space="preserve">Gym for Phys Ed </t>
  </si>
  <si>
    <t>Intentional building size, or highly autonomous schools within school</t>
  </si>
  <si>
    <t>Varied classroom sizes</t>
  </si>
  <si>
    <t>OVERALL PLANNING</t>
  </si>
  <si>
    <t>SPECIFIC SPACES</t>
  </si>
  <si>
    <t>Building has "signature" that reinforces school theme, mission</t>
  </si>
  <si>
    <t>Flexible, adjustable casework on wheels</t>
  </si>
  <si>
    <t>Fixed casework meets variety of uses</t>
  </si>
  <si>
    <t>Little or no casework in teaching spaces</t>
  </si>
  <si>
    <t>Basic casework minimally serves needs</t>
  </si>
  <si>
    <t>Integrated technology; teacher technology modules to control audio/video/phone</t>
  </si>
  <si>
    <t>Virtually no technology; no phones in classrooms; intercom</t>
  </si>
  <si>
    <t>Basic, non-integrated technology; no classroom phones</t>
  </si>
  <si>
    <t>Integrated technology; classroom phones</t>
  </si>
  <si>
    <t>4:1 student:computer ratio; selective use of laptops</t>
  </si>
  <si>
    <t>2:1 student:computer ratio; laptops on carts</t>
  </si>
  <si>
    <t>Assembly needs poorly served by facilities</t>
  </si>
  <si>
    <t xml:space="preserve">Community use of limited spaces </t>
  </si>
  <si>
    <t>Community members sought as experts and mentors</t>
  </si>
  <si>
    <t>INSTRUCTION</t>
  </si>
  <si>
    <t>Daily variety of approaches to maximize effectiveness</t>
  </si>
  <si>
    <t>Teachers control suite of spaces with correlary teachers</t>
  </si>
  <si>
    <t>Admin decentralized, near student learning areas</t>
  </si>
  <si>
    <t>Guidance located near student learning areas</t>
  </si>
  <si>
    <t>Students known individually by individual teachers; sharing of knowlegde of students among teachers is circumstantial</t>
  </si>
  <si>
    <t>Student known by teacher team focused on personalized learning</t>
  </si>
  <si>
    <t>All courses are exploratory</t>
  </si>
  <si>
    <t>Phys Ed, Music are exploratory</t>
  </si>
  <si>
    <t>Building planned flexibly to meet neeeds of column 3 as well as 4.</t>
  </si>
  <si>
    <t>Building planned flexibly to meet neeeds of column 4 as well as 5.</t>
  </si>
  <si>
    <t>Variety of doors, folding walls, windows to adjacent spaces allow flexibility</t>
  </si>
  <si>
    <t>Self contained classroom teaching exclusively</t>
  </si>
  <si>
    <t>Central admin &amp; state reqmts determine school wide prof. development</t>
  </si>
  <si>
    <t>Teachers collaborate to actively reflect on their classroom practice, direct prof development within school vision/mission</t>
  </si>
  <si>
    <t>Suites of flexible spaces for varied uses</t>
  </si>
  <si>
    <t>CURRICULUM/ ASSESSMENT</t>
  </si>
  <si>
    <t>Variety of wall positions</t>
  </si>
  <si>
    <t>Differentiated Instruction</t>
  </si>
  <si>
    <t>SCHOOL TRANSFORMATION + DEVELOPMENT MAP 2.2</t>
  </si>
  <si>
    <r>
      <t>©</t>
    </r>
    <r>
      <rPr>
        <sz val="10"/>
        <rFont val="Arial"/>
        <family val="0"/>
      </rPr>
      <t xml:space="preserve"> 2009 Frank Locker Inc   fl@franklocker.com</t>
    </r>
  </si>
  <si>
    <t>1:1 student:computer ratio; laptops, PDAs, tablets for all</t>
  </si>
  <si>
    <t>RELATIONSHIP BUILDING</t>
  </si>
  <si>
    <t>© 2009 Frank Locker Inc   fl@franklocker.com</t>
  </si>
  <si>
    <r>
      <t>Teacher planning center w/ workstations</t>
    </r>
    <r>
      <rPr>
        <sz val="12"/>
        <color indexed="56"/>
        <rFont val="Arial Narrow"/>
        <family val="2"/>
      </rPr>
      <t>, Conference space</t>
    </r>
  </si>
  <si>
    <t>Students grouped by ability</t>
  </si>
  <si>
    <t>"Broadcast" teaching: same to all students in the classroom</t>
  </si>
  <si>
    <t>Students learn alone</t>
  </si>
  <si>
    <t>Occasional teams</t>
  </si>
  <si>
    <t>No need to open the folding wall as teachers work exclusively alone</t>
  </si>
  <si>
    <t>Almost exclusive lecturing</t>
  </si>
  <si>
    <t xml:space="preserve">Lecturing w/ some discussion </t>
  </si>
  <si>
    <t>Lecturing &amp; group discussion</t>
  </si>
  <si>
    <t>Problem solving &amp; some lecturing</t>
  </si>
  <si>
    <t>Project-based l'rn'g &amp; minimal lecturing</t>
  </si>
  <si>
    <t>Teachers team to create units &amp; lessons, &amp; evaluate success</t>
  </si>
  <si>
    <t>Combination of direct instruction &amp; collaborative learning</t>
  </si>
  <si>
    <t>Perhaps K-8 for developmental &amp; family reasons</t>
  </si>
  <si>
    <t>School subdivided into houses sized for creating relationships</t>
  </si>
  <si>
    <t>Departmental concept is virtual to maintain curriculum standards</t>
  </si>
  <si>
    <t>Departmental organizational structure &amp; facility plan</t>
  </si>
  <si>
    <t>Heterogenous groupings</t>
  </si>
  <si>
    <t xml:space="preserve">Core content areas linked: Science-Math, English-Soc Studies </t>
  </si>
  <si>
    <t>Career-Tech is unrelated to core academics</t>
  </si>
  <si>
    <t>Art added as exploratory</t>
  </si>
  <si>
    <t>Field trips outside building</t>
  </si>
  <si>
    <t>Student internships, business and community "experts" evaluate student work</t>
  </si>
  <si>
    <t>All school functions contained in the school building</t>
  </si>
  <si>
    <t>School used spaces im neighboring buildings: libraries, YMCAs, etc</t>
  </si>
  <si>
    <t>Students regularly make electronic presentations</t>
  </si>
  <si>
    <t xml:space="preserve">Students show teachers use of technology </t>
  </si>
  <si>
    <t>Clear learning outcomes identified, integrated, "whole to parts" approach, relevant</t>
  </si>
  <si>
    <t>Variety of curricular approaches, largely teacher determined.  Unarticulated</t>
  </si>
  <si>
    <t>"Textbook is the curriculum", few or no connections among subjects/disciplines, sequential</t>
  </si>
  <si>
    <t>Learning exclusively in Classrooms with some field trips</t>
  </si>
  <si>
    <t>Art, Music, Phys Ed (Exploratarories) taught independently of core instruction</t>
  </si>
  <si>
    <t>Exploratoriy instruction integral with core instruction</t>
  </si>
  <si>
    <t>Authentic teaching and learning: teach the "whole" child</t>
  </si>
  <si>
    <t>Focus on academic learning</t>
  </si>
  <si>
    <t>Social/emotional learning a regular part of curriculum</t>
  </si>
  <si>
    <t>Multiple intelligences recognized &amp; honored thru instruction</t>
  </si>
  <si>
    <t>Little or no recognition of learning differences among students</t>
  </si>
  <si>
    <t>Students have some determination in learning vehicles</t>
  </si>
  <si>
    <t>Teachers determine what all students learn and what learning vehicles will be</t>
  </si>
  <si>
    <t>Library concept reonsidered as virtual, distributed in several locations</t>
  </si>
  <si>
    <t>Building conceived as Classrooms along Corridors</t>
  </si>
  <si>
    <t>Building conceived as suites of flexible learning spaces</t>
  </si>
  <si>
    <t>Students determine own personalized learning plan within a rubric</t>
  </si>
  <si>
    <t>Each student's work is presented &amp; critiqued</t>
  </si>
  <si>
    <t>Building is rich with 2D &amp; 3D display of student projects</t>
  </si>
  <si>
    <t xml:space="preserve"> EDUCATIONAL DELIVERY OVERALL SCORE</t>
  </si>
  <si>
    <t>FURNITURE + EQUIPMENT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</si>
</sst>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Verdana"/>
      <family val="2"/>
    </font>
    <font>
      <sz val="26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 Narrow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name val="Arial Narrow"/>
      <family val="2"/>
    </font>
    <font>
      <b/>
      <sz val="10"/>
      <color indexed="8"/>
      <name val="Arial"/>
      <family val="2"/>
    </font>
    <font>
      <sz val="12"/>
      <color indexed="56"/>
      <name val="Arial Narrow"/>
      <family val="2"/>
    </font>
    <font>
      <sz val="12"/>
      <color indexed="8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1" borderId="0" xfId="0" applyFont="1" applyFill="1" applyBorder="1" applyAlignment="1">
      <alignment horizontal="center"/>
    </xf>
    <xf numFmtId="0" fontId="6" fillId="1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13" fillId="1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3" fillId="0" borderId="20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6" fillId="39" borderId="23" xfId="0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15" fillId="34" borderId="24" xfId="0" applyFont="1" applyFill="1" applyBorder="1" applyAlignment="1">
      <alignment horizontal="left" vertical="center" wrapText="1"/>
    </xf>
    <xf numFmtId="0" fontId="15" fillId="34" borderId="25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14" fillId="0" borderId="11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 vertical="center" wrapText="1"/>
    </xf>
    <xf numFmtId="0" fontId="18" fillId="40" borderId="26" xfId="0" applyFont="1" applyFill="1" applyBorder="1" applyAlignment="1">
      <alignment horizontal="left" vertical="center" wrapText="1"/>
    </xf>
    <xf numFmtId="2" fontId="7" fillId="37" borderId="22" xfId="0" applyNumberFormat="1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 vertical="center" wrapText="1"/>
    </xf>
    <xf numFmtId="0" fontId="15" fillId="41" borderId="23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/>
    </xf>
    <xf numFmtId="0" fontId="14" fillId="35" borderId="0" xfId="0" applyFont="1" applyFill="1" applyBorder="1" applyAlignment="1">
      <alignment horizontal="left" vertical="center" wrapText="1"/>
    </xf>
    <xf numFmtId="2" fontId="14" fillId="36" borderId="11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/>
    </xf>
    <xf numFmtId="2" fontId="21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5" fillId="37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4" fillId="35" borderId="18" xfId="0" applyFont="1" applyFill="1" applyBorder="1" applyAlignment="1">
      <alignment horizontal="left" vertical="center" wrapText="1"/>
    </xf>
    <xf numFmtId="0" fontId="9" fillId="37" borderId="14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15" fillId="34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34" borderId="25" xfId="0" applyFont="1" applyFill="1" applyBorder="1" applyAlignment="1">
      <alignment horizontal="left" vertical="center" wrapText="1"/>
    </xf>
    <xf numFmtId="0" fontId="15" fillId="34" borderId="29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14" fillId="35" borderId="29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tabSelected="1" view="pageBreakPreview" zoomScale="75" zoomScaleNormal="75" zoomScaleSheetLayoutView="75" zoomScalePageLayoutView="0" workbookViewId="0" topLeftCell="G1">
      <pane ySplit="4" topLeftCell="A54" activePane="bottomLeft" state="frozen"/>
      <selection pane="topLeft" activeCell="A1" sqref="A1"/>
      <selection pane="bottomLeft" activeCell="T69" sqref="T69"/>
    </sheetView>
  </sheetViews>
  <sheetFormatPr defaultColWidth="9.140625" defaultRowHeight="12.75"/>
  <cols>
    <col min="1" max="1" width="15.140625" style="4" hidden="1" customWidth="1"/>
    <col min="2" max="2" width="4.140625" style="7" customWidth="1"/>
    <col min="3" max="3" width="5.28125" style="5" hidden="1" customWidth="1"/>
    <col min="4" max="4" width="33.00390625" style="2" customWidth="1"/>
    <col min="5" max="5" width="4.140625" style="3" customWidth="1"/>
    <col min="6" max="6" width="5.421875" style="6" hidden="1" customWidth="1"/>
    <col min="7" max="7" width="33.00390625" style="2" customWidth="1"/>
    <col min="8" max="8" width="4.140625" style="3" customWidth="1"/>
    <col min="9" max="9" width="5.421875" style="6" hidden="1" customWidth="1"/>
    <col min="10" max="10" width="32.8515625" style="2" customWidth="1"/>
    <col min="11" max="11" width="4.140625" style="3" customWidth="1"/>
    <col min="12" max="12" width="5.421875" style="6" hidden="1" customWidth="1"/>
    <col min="13" max="13" width="33.00390625" style="2" customWidth="1"/>
    <col min="14" max="14" width="4.140625" style="3" customWidth="1"/>
    <col min="15" max="15" width="5.28125" style="6" hidden="1" customWidth="1"/>
    <col min="16" max="16" width="33.00390625" style="2" customWidth="1"/>
    <col min="17" max="17" width="9.00390625" style="4" hidden="1" customWidth="1"/>
    <col min="18" max="21" width="9.140625" style="1" customWidth="1"/>
    <col min="22" max="22" width="29.421875" style="1" customWidth="1"/>
    <col min="23" max="16384" width="9.140625" style="1" customWidth="1"/>
  </cols>
  <sheetData>
    <row r="1" spans="2:16" ht="26.25" customHeight="1">
      <c r="B1" s="52"/>
      <c r="C1" s="53"/>
      <c r="D1" s="159" t="s">
        <v>234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2:16" ht="10.5" customHeight="1" thickBot="1">
      <c r="B2" s="54"/>
      <c r="D2" s="17"/>
      <c r="G2" s="16"/>
      <c r="J2" s="18"/>
      <c r="P2" s="55"/>
    </row>
    <row r="3" spans="1:17" s="49" customFormat="1" ht="33.75" customHeight="1">
      <c r="A3" s="44"/>
      <c r="B3" s="56"/>
      <c r="C3" s="45"/>
      <c r="D3" s="46" t="s">
        <v>176</v>
      </c>
      <c r="E3" s="47"/>
      <c r="F3" s="48"/>
      <c r="G3" s="46" t="s">
        <v>179</v>
      </c>
      <c r="H3" s="47"/>
      <c r="I3" s="48"/>
      <c r="J3" s="46" t="s">
        <v>177</v>
      </c>
      <c r="K3" s="47"/>
      <c r="L3" s="48"/>
      <c r="M3" s="46" t="s">
        <v>180</v>
      </c>
      <c r="N3" s="47"/>
      <c r="O3" s="48"/>
      <c r="P3" s="46" t="s">
        <v>178</v>
      </c>
      <c r="Q3" s="44"/>
    </row>
    <row r="4" spans="1:17" s="13" customFormat="1" ht="20.25" thickBot="1">
      <c r="A4" s="11"/>
      <c r="B4" s="57"/>
      <c r="C4" s="12"/>
      <c r="D4" s="25">
        <v>1</v>
      </c>
      <c r="F4" s="14"/>
      <c r="G4" s="25">
        <v>2</v>
      </c>
      <c r="I4" s="14"/>
      <c r="J4" s="25">
        <v>3</v>
      </c>
      <c r="L4" s="14"/>
      <c r="M4" s="25">
        <v>4</v>
      </c>
      <c r="O4" s="14"/>
      <c r="P4" s="25">
        <v>5</v>
      </c>
      <c r="Q4" s="11"/>
    </row>
    <row r="5" spans="2:16" ht="18">
      <c r="B5" s="54"/>
      <c r="D5" s="8"/>
      <c r="G5" s="8"/>
      <c r="J5" s="8"/>
      <c r="M5" s="8"/>
      <c r="P5" s="58" t="s">
        <v>235</v>
      </c>
    </row>
    <row r="6" spans="1:21" s="99" customFormat="1" ht="42.75" customHeight="1">
      <c r="A6" s="95"/>
      <c r="B6" s="96"/>
      <c r="C6" s="97"/>
      <c r="D6" s="21" t="s">
        <v>12</v>
      </c>
      <c r="E6" s="95"/>
      <c r="F6" s="95"/>
      <c r="G6" s="24" t="s">
        <v>185</v>
      </c>
      <c r="H6" s="95"/>
      <c r="I6" s="95"/>
      <c r="J6" s="41" t="s">
        <v>186</v>
      </c>
      <c r="K6" s="95"/>
      <c r="L6" s="95"/>
      <c r="M6" s="20" t="s">
        <v>187</v>
      </c>
      <c r="N6" s="95"/>
      <c r="O6" s="95"/>
      <c r="P6" s="118" t="s">
        <v>188</v>
      </c>
      <c r="Q6" s="98"/>
      <c r="S6" s="22"/>
      <c r="T6" s="22"/>
      <c r="U6" s="22"/>
    </row>
    <row r="7" spans="1:16" s="44" customFormat="1" ht="33.75" customHeight="1" thickBot="1">
      <c r="A7" s="50"/>
      <c r="B7" s="59"/>
      <c r="C7" s="19"/>
      <c r="D7" s="51" t="s">
        <v>4</v>
      </c>
      <c r="E7" s="50"/>
      <c r="F7" s="50"/>
      <c r="G7" s="51" t="s">
        <v>4</v>
      </c>
      <c r="H7" s="50"/>
      <c r="I7" s="50"/>
      <c r="J7" s="51" t="s">
        <v>4</v>
      </c>
      <c r="K7" s="50"/>
      <c r="L7" s="50"/>
      <c r="M7" s="51" t="s">
        <v>4</v>
      </c>
      <c r="N7" s="50"/>
      <c r="O7" s="50"/>
      <c r="P7" s="60" t="s">
        <v>4</v>
      </c>
    </row>
    <row r="8" spans="1:22" s="10" customFormat="1" ht="18.75" thickBot="1">
      <c r="A8" s="8"/>
      <c r="B8" s="59"/>
      <c r="C8" s="19"/>
      <c r="D8" s="88" t="s">
        <v>121</v>
      </c>
      <c r="E8" s="8"/>
      <c r="F8" s="8"/>
      <c r="G8" s="88" t="s">
        <v>121</v>
      </c>
      <c r="H8" s="8"/>
      <c r="I8" s="8"/>
      <c r="J8" s="88" t="s">
        <v>121</v>
      </c>
      <c r="K8" s="8"/>
      <c r="L8" s="8"/>
      <c r="M8" s="88" t="s">
        <v>121</v>
      </c>
      <c r="N8" s="8"/>
      <c r="O8" s="8"/>
      <c r="P8" s="88" t="s">
        <v>121</v>
      </c>
      <c r="Q8" s="9"/>
      <c r="S8" s="23"/>
      <c r="T8" s="23"/>
      <c r="U8" s="23"/>
      <c r="V8" s="23"/>
    </row>
    <row r="9" spans="1:17" s="85" customFormat="1" ht="15" customHeight="1">
      <c r="A9" s="82" t="s">
        <v>145</v>
      </c>
      <c r="B9" s="83"/>
      <c r="C9" s="40"/>
      <c r="D9" s="84" t="s">
        <v>215</v>
      </c>
      <c r="E9" s="84"/>
      <c r="F9" s="40"/>
      <c r="G9" s="84" t="s">
        <v>215</v>
      </c>
      <c r="I9" s="40"/>
      <c r="J9" s="84" t="s">
        <v>215</v>
      </c>
      <c r="L9" s="40"/>
      <c r="M9" s="84" t="s">
        <v>215</v>
      </c>
      <c r="O9" s="40"/>
      <c r="P9" s="86" t="s">
        <v>215</v>
      </c>
      <c r="Q9" s="87"/>
    </row>
    <row r="10" spans="1:17" s="92" customFormat="1" ht="15.75">
      <c r="A10" s="89">
        <v>1</v>
      </c>
      <c r="B10" s="129"/>
      <c r="C10" s="90">
        <f>IF(B10="x",$A10*1.5,"")</f>
      </c>
      <c r="D10" s="155" t="s">
        <v>240</v>
      </c>
      <c r="E10" s="155"/>
      <c r="F10" s="155"/>
      <c r="G10" s="155"/>
      <c r="H10" s="128"/>
      <c r="I10" s="90">
        <f>IF(H10="x",$A10*4,"")</f>
      </c>
      <c r="J10" s="156" t="s">
        <v>109</v>
      </c>
      <c r="K10" s="170"/>
      <c r="L10" s="170"/>
      <c r="M10" s="170"/>
      <c r="N10" s="170"/>
      <c r="O10" s="170"/>
      <c r="P10" s="171"/>
      <c r="Q10" s="91">
        <f aca="true" t="shared" si="0" ref="Q10:Q25">SUM(C10,F10,I10,L10,O10)</f>
        <v>0</v>
      </c>
    </row>
    <row r="11" spans="1:17" s="92" customFormat="1" ht="15.75">
      <c r="A11" s="89">
        <v>1</v>
      </c>
      <c r="B11" s="129"/>
      <c r="C11" s="90">
        <f>IF(B11="x",$A11*1.5,"")</f>
      </c>
      <c r="D11" s="155" t="s">
        <v>119</v>
      </c>
      <c r="E11" s="155"/>
      <c r="F11" s="155"/>
      <c r="G11" s="155"/>
      <c r="H11" s="128"/>
      <c r="I11" s="90">
        <f>IF(H11="x",$A11*4,"")</f>
      </c>
      <c r="J11" s="156" t="s">
        <v>28</v>
      </c>
      <c r="K11" s="156"/>
      <c r="L11" s="156"/>
      <c r="M11" s="156"/>
      <c r="N11" s="156"/>
      <c r="O11" s="156"/>
      <c r="P11" s="158"/>
      <c r="Q11" s="91">
        <f t="shared" si="0"/>
        <v>0</v>
      </c>
    </row>
    <row r="12" spans="1:17" s="92" customFormat="1" ht="15.75">
      <c r="A12" s="89">
        <v>1</v>
      </c>
      <c r="B12" s="129"/>
      <c r="C12" s="90">
        <f>IF(B12="x",$A12*2,"")</f>
      </c>
      <c r="D12" s="155" t="s">
        <v>1</v>
      </c>
      <c r="E12" s="155"/>
      <c r="F12" s="155"/>
      <c r="G12" s="155"/>
      <c r="H12" s="155"/>
      <c r="I12" s="155"/>
      <c r="J12" s="155"/>
      <c r="K12" s="128"/>
      <c r="L12" s="90">
        <f>IF(K12="x",$A12*4.5,"")</f>
      </c>
      <c r="M12" s="151" t="s">
        <v>35</v>
      </c>
      <c r="N12" s="151"/>
      <c r="O12" s="151"/>
      <c r="P12" s="154"/>
      <c r="Q12" s="91">
        <f t="shared" si="0"/>
        <v>0</v>
      </c>
    </row>
    <row r="13" spans="1:22" s="120" customFormat="1" ht="15.75" customHeight="1">
      <c r="A13" s="89">
        <v>1</v>
      </c>
      <c r="B13" s="129"/>
      <c r="C13" s="90">
        <f aca="true" t="shared" si="1" ref="C13:C20">IF(B13="x",$A13*1.5,"")</f>
      </c>
      <c r="D13" s="155" t="s">
        <v>241</v>
      </c>
      <c r="E13" s="155"/>
      <c r="F13" s="155"/>
      <c r="G13" s="167"/>
      <c r="H13" s="93"/>
      <c r="I13" s="90">
        <f>IF(H13="x",$A13*3.5,"")</f>
      </c>
      <c r="J13" s="156" t="s">
        <v>233</v>
      </c>
      <c r="K13" s="156"/>
      <c r="L13" s="156"/>
      <c r="M13" s="169"/>
      <c r="N13" s="128"/>
      <c r="O13" s="90">
        <f aca="true" t="shared" si="2" ref="O13:O21">IF(N13="x",$A13*$P$4,"")</f>
      </c>
      <c r="P13" s="94" t="s">
        <v>87</v>
      </c>
      <c r="Q13" s="91">
        <f>SUM(C13,F13,I13,L13,O13)</f>
        <v>0</v>
      </c>
      <c r="R13" s="92"/>
      <c r="S13" s="92"/>
      <c r="T13" s="92"/>
      <c r="U13" s="92"/>
      <c r="V13" s="92"/>
    </row>
    <row r="14" spans="1:17" s="92" customFormat="1" ht="15.75">
      <c r="A14" s="89">
        <v>1</v>
      </c>
      <c r="B14" s="129"/>
      <c r="C14" s="90">
        <f t="shared" si="1"/>
      </c>
      <c r="D14" s="155" t="s">
        <v>242</v>
      </c>
      <c r="E14" s="155"/>
      <c r="F14" s="155"/>
      <c r="G14" s="155"/>
      <c r="H14" s="93"/>
      <c r="I14" s="90">
        <f>IF(H14="x",$A14*$J$4,"")</f>
      </c>
      <c r="J14" s="121" t="s">
        <v>243</v>
      </c>
      <c r="K14" s="128"/>
      <c r="L14" s="90">
        <f>IF(K14="x",$A14*4.5,"")</f>
      </c>
      <c r="M14" s="151" t="s">
        <v>146</v>
      </c>
      <c r="N14" s="151"/>
      <c r="O14" s="151"/>
      <c r="P14" s="154"/>
      <c r="Q14" s="91">
        <f t="shared" si="0"/>
        <v>0</v>
      </c>
    </row>
    <row r="15" spans="1:17" s="92" customFormat="1" ht="15.75" customHeight="1">
      <c r="A15" s="89">
        <v>1</v>
      </c>
      <c r="B15" s="129"/>
      <c r="C15" s="90">
        <f t="shared" si="1"/>
      </c>
      <c r="D15" s="155" t="s">
        <v>227</v>
      </c>
      <c r="E15" s="155"/>
      <c r="F15" s="155"/>
      <c r="G15" s="155"/>
      <c r="H15" s="93"/>
      <c r="I15" s="90">
        <f>IF(H15="x",$A15*3.5,"")</f>
      </c>
      <c r="J15" s="156" t="s">
        <v>110</v>
      </c>
      <c r="K15" s="156"/>
      <c r="L15" s="156"/>
      <c r="M15" s="156"/>
      <c r="N15" s="128"/>
      <c r="O15" s="90">
        <f t="shared" si="2"/>
      </c>
      <c r="P15" s="94" t="s">
        <v>14</v>
      </c>
      <c r="Q15" s="91">
        <f t="shared" si="0"/>
        <v>0</v>
      </c>
    </row>
    <row r="16" spans="1:17" s="92" customFormat="1" ht="33" customHeight="1">
      <c r="A16" s="89">
        <v>1</v>
      </c>
      <c r="B16" s="129"/>
      <c r="C16" s="90">
        <f t="shared" si="1"/>
      </c>
      <c r="D16" s="155" t="s">
        <v>83</v>
      </c>
      <c r="E16" s="155"/>
      <c r="F16" s="155"/>
      <c r="G16" s="155"/>
      <c r="H16" s="93"/>
      <c r="I16" s="90">
        <f>IF(H16="x",$A16*3.5,"")</f>
      </c>
      <c r="J16" s="156" t="s">
        <v>84</v>
      </c>
      <c r="K16" s="156"/>
      <c r="L16" s="156"/>
      <c r="M16" s="156"/>
      <c r="N16" s="128"/>
      <c r="O16" s="90">
        <f t="shared" si="2"/>
      </c>
      <c r="P16" s="94" t="s">
        <v>217</v>
      </c>
      <c r="Q16" s="91">
        <f t="shared" si="0"/>
        <v>0</v>
      </c>
    </row>
    <row r="17" spans="1:17" s="92" customFormat="1" ht="15.75">
      <c r="A17" s="89">
        <v>1</v>
      </c>
      <c r="B17" s="129"/>
      <c r="C17" s="90">
        <f t="shared" si="1"/>
      </c>
      <c r="D17" s="155" t="s">
        <v>244</v>
      </c>
      <c r="E17" s="155"/>
      <c r="F17" s="155"/>
      <c r="G17" s="155"/>
      <c r="H17" s="93"/>
      <c r="I17" s="90">
        <f>IF(H17="x",$A17*3.5,"")</f>
      </c>
      <c r="J17" s="156" t="s">
        <v>25</v>
      </c>
      <c r="K17" s="156"/>
      <c r="L17" s="156"/>
      <c r="M17" s="156"/>
      <c r="N17" s="128"/>
      <c r="O17" s="90">
        <f t="shared" si="2"/>
      </c>
      <c r="P17" s="94" t="s">
        <v>232</v>
      </c>
      <c r="Q17" s="91">
        <f t="shared" si="0"/>
        <v>0</v>
      </c>
    </row>
    <row r="18" spans="1:17" s="92" customFormat="1" ht="33" customHeight="1">
      <c r="A18" s="89">
        <v>1</v>
      </c>
      <c r="B18" s="129"/>
      <c r="C18" s="90">
        <f t="shared" si="1"/>
      </c>
      <c r="D18" s="155" t="s">
        <v>26</v>
      </c>
      <c r="E18" s="155"/>
      <c r="F18" s="155"/>
      <c r="G18" s="155"/>
      <c r="H18" s="93"/>
      <c r="I18" s="90">
        <f>IF(H18="x",$A18*3.5,"")</f>
      </c>
      <c r="J18" s="156" t="s">
        <v>118</v>
      </c>
      <c r="K18" s="156"/>
      <c r="L18" s="156"/>
      <c r="M18" s="156"/>
      <c r="N18" s="128"/>
      <c r="O18" s="90">
        <f t="shared" si="2"/>
      </c>
      <c r="P18" s="94" t="s">
        <v>117</v>
      </c>
      <c r="Q18" s="91">
        <f t="shared" si="0"/>
        <v>0</v>
      </c>
    </row>
    <row r="19" spans="1:17" s="92" customFormat="1" ht="33" customHeight="1">
      <c r="A19" s="89">
        <v>1</v>
      </c>
      <c r="B19" s="129"/>
      <c r="C19" s="90">
        <f t="shared" si="1"/>
      </c>
      <c r="D19" s="155" t="s">
        <v>31</v>
      </c>
      <c r="E19" s="155"/>
      <c r="F19" s="155"/>
      <c r="G19" s="155"/>
      <c r="H19" s="93"/>
      <c r="I19" s="90">
        <f>IF(H19="x",$A19*3.5,"")</f>
      </c>
      <c r="J19" s="156" t="s">
        <v>33</v>
      </c>
      <c r="K19" s="156"/>
      <c r="L19" s="156"/>
      <c r="M19" s="156"/>
      <c r="N19" s="128"/>
      <c r="O19" s="90">
        <f t="shared" si="2"/>
      </c>
      <c r="P19" s="94" t="s">
        <v>32</v>
      </c>
      <c r="Q19" s="91">
        <f t="shared" si="0"/>
        <v>0</v>
      </c>
    </row>
    <row r="20" spans="1:18" s="92" customFormat="1" ht="33" customHeight="1">
      <c r="A20" s="89">
        <v>1</v>
      </c>
      <c r="B20" s="129"/>
      <c r="C20" s="122">
        <f t="shared" si="1"/>
      </c>
      <c r="D20" s="155" t="s">
        <v>120</v>
      </c>
      <c r="E20" s="155"/>
      <c r="F20" s="155"/>
      <c r="G20" s="155"/>
      <c r="H20" s="119"/>
      <c r="I20" s="90">
        <f>IF(H20="x",$A20*$J$4,"")</f>
      </c>
      <c r="J20" s="42" t="s">
        <v>169</v>
      </c>
      <c r="K20" s="128"/>
      <c r="L20" s="90">
        <f>IF(K20="x",$A20*$M$4,"")</f>
      </c>
      <c r="M20" s="100" t="s">
        <v>283</v>
      </c>
      <c r="N20" s="128"/>
      <c r="O20" s="90">
        <f t="shared" si="2"/>
      </c>
      <c r="P20" s="94" t="s">
        <v>284</v>
      </c>
      <c r="Q20" s="123">
        <f t="shared" si="0"/>
        <v>0</v>
      </c>
      <c r="R20" s="120"/>
    </row>
    <row r="21" spans="1:17" s="92" customFormat="1" ht="15.75" customHeight="1">
      <c r="A21" s="89">
        <v>1</v>
      </c>
      <c r="B21" s="129"/>
      <c r="C21" s="90">
        <f>IF(B21="x",$A21*$D$4,"")</f>
      </c>
      <c r="D21" s="43" t="s">
        <v>245</v>
      </c>
      <c r="E21" s="128"/>
      <c r="F21" s="90">
        <f>IF(E21="x",$A21*$G$4,"")</f>
      </c>
      <c r="G21" s="104" t="s">
        <v>246</v>
      </c>
      <c r="H21" s="93"/>
      <c r="I21" s="90">
        <f>IF(H21="x",$A21*$J$4,"")</f>
      </c>
      <c r="J21" s="42" t="s">
        <v>247</v>
      </c>
      <c r="K21" s="128"/>
      <c r="L21" s="90">
        <f>IF(K21="x",$A21*$M$4,"")</f>
      </c>
      <c r="M21" s="100" t="s">
        <v>248</v>
      </c>
      <c r="N21" s="128"/>
      <c r="O21" s="90">
        <f t="shared" si="2"/>
      </c>
      <c r="P21" s="94" t="s">
        <v>249</v>
      </c>
      <c r="Q21" s="91">
        <f t="shared" si="0"/>
        <v>0</v>
      </c>
    </row>
    <row r="22" spans="1:17" s="92" customFormat="1" ht="33" customHeight="1">
      <c r="A22" s="89">
        <v>1</v>
      </c>
      <c r="B22" s="129"/>
      <c r="C22" s="90">
        <f>IF(B22="x",$A22*$D$4,"")</f>
      </c>
      <c r="D22" s="43" t="s">
        <v>155</v>
      </c>
      <c r="E22" s="128"/>
      <c r="F22" s="90">
        <f>IF(E22="x",$A22*$G$4,"")</f>
      </c>
      <c r="G22" s="104" t="s">
        <v>6</v>
      </c>
      <c r="H22" s="93"/>
      <c r="I22" s="90">
        <f>IF(H22="x",$A22*$J$4,"")</f>
      </c>
      <c r="J22" s="42" t="s">
        <v>27</v>
      </c>
      <c r="K22" s="128"/>
      <c r="L22" s="90">
        <f>IF(K22="x",$A22*4.5,"")</f>
      </c>
      <c r="M22" s="151" t="s">
        <v>250</v>
      </c>
      <c r="N22" s="151"/>
      <c r="O22" s="151"/>
      <c r="P22" s="154"/>
      <c r="Q22" s="91">
        <f t="shared" si="0"/>
        <v>0</v>
      </c>
    </row>
    <row r="23" spans="1:17" s="92" customFormat="1" ht="15.75">
      <c r="A23" s="89">
        <v>1</v>
      </c>
      <c r="B23" s="129"/>
      <c r="C23" s="90">
        <f>IF(B23="x",$A23*2,"")</f>
      </c>
      <c r="D23" s="155" t="s">
        <v>270</v>
      </c>
      <c r="E23" s="157"/>
      <c r="F23" s="157"/>
      <c r="G23" s="157"/>
      <c r="H23" s="157"/>
      <c r="I23" s="157"/>
      <c r="J23" s="162"/>
      <c r="K23" s="128"/>
      <c r="L23" s="90">
        <f>IF(K23="x",$A23*4.5,"")</f>
      </c>
      <c r="M23" s="151" t="s">
        <v>271</v>
      </c>
      <c r="N23" s="172"/>
      <c r="O23" s="172"/>
      <c r="P23" s="173"/>
      <c r="Q23" s="91">
        <f t="shared" si="0"/>
        <v>0</v>
      </c>
    </row>
    <row r="24" spans="1:17" s="92" customFormat="1" ht="32.25" customHeight="1">
      <c r="A24" s="89">
        <v>1</v>
      </c>
      <c r="B24" s="129"/>
      <c r="C24" s="90">
        <f>IF(B24="x",$A24*$D$4,"")</f>
      </c>
      <c r="D24" s="43" t="s">
        <v>112</v>
      </c>
      <c r="E24" s="128"/>
      <c r="F24" s="90">
        <f>IF(E24="x",$A24*2.5,"")</f>
      </c>
      <c r="G24" s="161" t="s">
        <v>269</v>
      </c>
      <c r="H24" s="161"/>
      <c r="I24" s="161"/>
      <c r="J24" s="161"/>
      <c r="K24" s="128"/>
      <c r="L24" s="90">
        <f>IF(K24="x",$A24*$M$4,"")</f>
      </c>
      <c r="M24" s="100" t="s">
        <v>114</v>
      </c>
      <c r="N24" s="128"/>
      <c r="O24" s="90">
        <f>IF(N24="x",$A24*$P$4,"")</f>
      </c>
      <c r="P24" s="94" t="s">
        <v>113</v>
      </c>
      <c r="Q24" s="91">
        <f t="shared" si="0"/>
        <v>0</v>
      </c>
    </row>
    <row r="25" spans="1:22" s="92" customFormat="1" ht="33" customHeight="1">
      <c r="A25" s="89">
        <v>1</v>
      </c>
      <c r="B25" s="129"/>
      <c r="C25" s="90">
        <f>IF(B25="x",$A25*$D$4,"")</f>
      </c>
      <c r="D25" s="43" t="s">
        <v>123</v>
      </c>
      <c r="E25" s="128"/>
      <c r="F25" s="90">
        <f>IF(E25="x",$A25*2.5,"")</f>
      </c>
      <c r="G25" s="161" t="s">
        <v>251</v>
      </c>
      <c r="H25" s="161"/>
      <c r="I25" s="161"/>
      <c r="J25" s="161"/>
      <c r="K25" s="128"/>
      <c r="L25" s="90">
        <f>IF(K25="x",$A25*$M$4,"")</f>
      </c>
      <c r="M25" s="100" t="s">
        <v>157</v>
      </c>
      <c r="N25" s="128"/>
      <c r="O25" s="90">
        <f>IF(N25="x",$A25*$P$4,"")</f>
      </c>
      <c r="P25" s="94" t="s">
        <v>216</v>
      </c>
      <c r="Q25" s="91">
        <f t="shared" si="0"/>
        <v>0</v>
      </c>
      <c r="V25" s="124"/>
    </row>
    <row r="26" spans="1:17" s="37" customFormat="1" ht="30" customHeight="1">
      <c r="A26" s="76"/>
      <c r="B26" s="77"/>
      <c r="C26" s="78"/>
      <c r="D26" s="75" t="s">
        <v>231</v>
      </c>
      <c r="E26" s="80"/>
      <c r="F26" s="81"/>
      <c r="G26" s="75" t="s">
        <v>231</v>
      </c>
      <c r="H26" s="32"/>
      <c r="I26" s="78"/>
      <c r="J26" s="75" t="s">
        <v>231</v>
      </c>
      <c r="K26" s="32"/>
      <c r="L26" s="78"/>
      <c r="M26" s="75" t="s">
        <v>231</v>
      </c>
      <c r="N26" s="32"/>
      <c r="O26" s="78"/>
      <c r="P26" s="79" t="s">
        <v>231</v>
      </c>
      <c r="Q26" s="35"/>
    </row>
    <row r="27" spans="1:17" s="92" customFormat="1" ht="15.75">
      <c r="A27" s="89">
        <v>1</v>
      </c>
      <c r="B27" s="129"/>
      <c r="C27" s="90">
        <f>IF(B27="x",$A27*1.5,"")</f>
      </c>
      <c r="D27" s="155" t="s">
        <v>107</v>
      </c>
      <c r="E27" s="155"/>
      <c r="F27" s="155"/>
      <c r="G27" s="155"/>
      <c r="H27" s="128"/>
      <c r="I27" s="90">
        <f>IF(H27="x",$A27*4,"")</f>
      </c>
      <c r="J27" s="156" t="s">
        <v>106</v>
      </c>
      <c r="K27" s="156"/>
      <c r="L27" s="156"/>
      <c r="M27" s="156"/>
      <c r="N27" s="156"/>
      <c r="O27" s="156"/>
      <c r="P27" s="158"/>
      <c r="Q27" s="91">
        <f aca="true" t="shared" si="3" ref="Q27:Q37">SUM(C27,F27,I27,L27,O27)</f>
        <v>0</v>
      </c>
    </row>
    <row r="28" spans="1:17" s="92" customFormat="1" ht="15.75">
      <c r="A28" s="89">
        <v>1</v>
      </c>
      <c r="B28" s="129"/>
      <c r="C28" s="90">
        <f>IF(B28="x",$A28*2,"")</f>
      </c>
      <c r="D28" s="155" t="s">
        <v>22</v>
      </c>
      <c r="E28" s="155"/>
      <c r="F28" s="155"/>
      <c r="G28" s="155"/>
      <c r="H28" s="155"/>
      <c r="I28" s="155"/>
      <c r="J28" s="155"/>
      <c r="K28" s="128"/>
      <c r="L28" s="90">
        <f aca="true" t="shared" si="4" ref="L28:L34">IF(K28="x",$A28*4.5,"")</f>
      </c>
      <c r="M28" s="151" t="s">
        <v>159</v>
      </c>
      <c r="N28" s="151"/>
      <c r="O28" s="151"/>
      <c r="P28" s="154"/>
      <c r="Q28" s="91">
        <f t="shared" si="3"/>
        <v>0</v>
      </c>
    </row>
    <row r="29" spans="1:17" s="92" customFormat="1" ht="15.75">
      <c r="A29" s="89">
        <v>1</v>
      </c>
      <c r="B29" s="129"/>
      <c r="C29" s="90">
        <f>IF(B29="x",$A29*2,"")</f>
      </c>
      <c r="D29" s="155" t="s">
        <v>273</v>
      </c>
      <c r="E29" s="155"/>
      <c r="F29" s="155"/>
      <c r="G29" s="155"/>
      <c r="H29" s="155"/>
      <c r="I29" s="155"/>
      <c r="J29" s="167"/>
      <c r="K29" s="128"/>
      <c r="L29" s="90">
        <f t="shared" si="4"/>
      </c>
      <c r="M29" s="151" t="s">
        <v>274</v>
      </c>
      <c r="N29" s="172"/>
      <c r="O29" s="172"/>
      <c r="P29" s="173"/>
      <c r="Q29" s="91">
        <f t="shared" si="3"/>
        <v>0</v>
      </c>
    </row>
    <row r="30" spans="1:17" s="92" customFormat="1" ht="15.75">
      <c r="A30" s="89">
        <v>1</v>
      </c>
      <c r="B30" s="129"/>
      <c r="C30" s="90">
        <f>IF(B30="x",$A30*2,"")</f>
      </c>
      <c r="D30" s="155" t="s">
        <v>276</v>
      </c>
      <c r="E30" s="155"/>
      <c r="F30" s="155"/>
      <c r="G30" s="155"/>
      <c r="H30" s="155"/>
      <c r="I30" s="155"/>
      <c r="J30" s="167"/>
      <c r="K30" s="128"/>
      <c r="L30" s="90">
        <f t="shared" si="4"/>
      </c>
      <c r="M30" s="151" t="s">
        <v>275</v>
      </c>
      <c r="N30" s="172"/>
      <c r="O30" s="172"/>
      <c r="P30" s="173"/>
      <c r="Q30" s="91">
        <f t="shared" si="3"/>
        <v>0</v>
      </c>
    </row>
    <row r="31" spans="1:17" s="92" customFormat="1" ht="33" customHeight="1">
      <c r="A31" s="89">
        <v>1</v>
      </c>
      <c r="B31" s="129"/>
      <c r="C31" s="90">
        <f>IF(B31="x",$A31*$D$4,"")</f>
      </c>
      <c r="D31" s="126" t="s">
        <v>190</v>
      </c>
      <c r="E31" s="128"/>
      <c r="F31" s="90">
        <f>IF(E31="x",$A31*2.5,"")</f>
      </c>
      <c r="G31" s="161" t="s">
        <v>191</v>
      </c>
      <c r="H31" s="161"/>
      <c r="I31" s="161"/>
      <c r="J31" s="161"/>
      <c r="K31" s="128"/>
      <c r="L31" s="90">
        <f t="shared" si="4"/>
      </c>
      <c r="M31" s="151" t="s">
        <v>156</v>
      </c>
      <c r="N31" s="151"/>
      <c r="O31" s="151"/>
      <c r="P31" s="154"/>
      <c r="Q31" s="91">
        <f t="shared" si="3"/>
        <v>0</v>
      </c>
    </row>
    <row r="32" spans="1:17" s="92" customFormat="1" ht="33" customHeight="1">
      <c r="A32" s="89">
        <v>1</v>
      </c>
      <c r="B32" s="129"/>
      <c r="C32" s="90">
        <f>IF(B32="x",$A32*$D$4,"")</f>
      </c>
      <c r="D32" s="43" t="s">
        <v>170</v>
      </c>
      <c r="E32" s="128"/>
      <c r="F32" s="90">
        <f>IF(E32="x",$A32*2.5,"")</f>
      </c>
      <c r="G32" s="161" t="s">
        <v>158</v>
      </c>
      <c r="H32" s="161"/>
      <c r="I32" s="161"/>
      <c r="J32" s="161"/>
      <c r="K32" s="128"/>
      <c r="L32" s="90">
        <f t="shared" si="4"/>
      </c>
      <c r="M32" s="151" t="s">
        <v>272</v>
      </c>
      <c r="N32" s="151"/>
      <c r="O32" s="151"/>
      <c r="P32" s="154"/>
      <c r="Q32" s="91">
        <f t="shared" si="3"/>
        <v>0</v>
      </c>
    </row>
    <row r="33" spans="1:17" s="92" customFormat="1" ht="33" customHeight="1">
      <c r="A33" s="89">
        <v>1</v>
      </c>
      <c r="B33" s="129"/>
      <c r="C33" s="90">
        <f>IF(B33="x",$A33*$D$4,"")</f>
      </c>
      <c r="D33" s="43" t="s">
        <v>105</v>
      </c>
      <c r="E33" s="128"/>
      <c r="F33" s="90">
        <f>IF(E33="x",$A33*2.5,"")</f>
      </c>
      <c r="G33" s="161" t="s">
        <v>116</v>
      </c>
      <c r="H33" s="161"/>
      <c r="I33" s="161"/>
      <c r="J33" s="161"/>
      <c r="K33" s="128"/>
      <c r="L33" s="90">
        <f t="shared" si="4"/>
      </c>
      <c r="M33" s="151" t="s">
        <v>171</v>
      </c>
      <c r="N33" s="151"/>
      <c r="O33" s="151"/>
      <c r="P33" s="154"/>
      <c r="Q33" s="91">
        <f t="shared" si="3"/>
        <v>0</v>
      </c>
    </row>
    <row r="34" spans="1:17" s="92" customFormat="1" ht="32.25" customHeight="1">
      <c r="A34" s="89">
        <v>1</v>
      </c>
      <c r="B34" s="129"/>
      <c r="C34" s="90">
        <f>IF(B34="x",$A34*1.5,"")</f>
      </c>
      <c r="D34" s="155" t="s">
        <v>268</v>
      </c>
      <c r="E34" s="155"/>
      <c r="F34" s="155"/>
      <c r="G34" s="155"/>
      <c r="H34" s="93"/>
      <c r="I34" s="90">
        <f>IF(H34="x",$A34*$J$4,"")</f>
      </c>
      <c r="J34" s="42" t="s">
        <v>267</v>
      </c>
      <c r="K34" s="128"/>
      <c r="L34" s="90">
        <f t="shared" si="4"/>
      </c>
      <c r="M34" s="151" t="s">
        <v>266</v>
      </c>
      <c r="N34" s="151"/>
      <c r="O34" s="151"/>
      <c r="P34" s="154"/>
      <c r="Q34" s="91">
        <f t="shared" si="3"/>
        <v>0</v>
      </c>
    </row>
    <row r="35" spans="1:17" s="92" customFormat="1" ht="36" customHeight="1">
      <c r="A35" s="89">
        <v>1</v>
      </c>
      <c r="B35" s="129"/>
      <c r="C35" s="90">
        <f>IF(B35="x",$A35*2,"")</f>
      </c>
      <c r="D35" s="155" t="s">
        <v>278</v>
      </c>
      <c r="E35" s="157"/>
      <c r="F35" s="157"/>
      <c r="G35" s="157"/>
      <c r="H35" s="157"/>
      <c r="I35" s="157"/>
      <c r="J35" s="157"/>
      <c r="K35" s="128"/>
      <c r="L35" s="90">
        <f>IF(K35="x",$A35*$M$4,"")</f>
      </c>
      <c r="M35" s="100" t="s">
        <v>277</v>
      </c>
      <c r="N35" s="128"/>
      <c r="O35" s="90">
        <f>IF(N35="x",$A35*$P$4,"")</f>
      </c>
      <c r="P35" s="94" t="s">
        <v>282</v>
      </c>
      <c r="Q35" s="91">
        <f t="shared" si="3"/>
        <v>0</v>
      </c>
    </row>
    <row r="36" spans="1:17" s="92" customFormat="1" ht="46.5" customHeight="1">
      <c r="A36" s="89">
        <v>1</v>
      </c>
      <c r="B36" s="129"/>
      <c r="C36" s="90">
        <f>IF(B36="x",$A36*1.5,"")</f>
      </c>
      <c r="D36" s="155" t="s">
        <v>15</v>
      </c>
      <c r="E36" s="155"/>
      <c r="F36" s="155"/>
      <c r="G36" s="155"/>
      <c r="H36" s="93"/>
      <c r="I36" s="90">
        <f>IF(H36="x",$A36*3.5,"")</f>
      </c>
      <c r="J36" s="156" t="s">
        <v>30</v>
      </c>
      <c r="K36" s="156"/>
      <c r="L36" s="156"/>
      <c r="M36" s="156"/>
      <c r="N36" s="128"/>
      <c r="O36" s="90">
        <f>IF(N36="x",$A36*$P$4,"")</f>
      </c>
      <c r="P36" s="94" t="s">
        <v>192</v>
      </c>
      <c r="Q36" s="91">
        <f t="shared" si="3"/>
        <v>0</v>
      </c>
    </row>
    <row r="37" spans="1:17" s="92" customFormat="1" ht="16.5" customHeight="1">
      <c r="A37" s="89">
        <v>1</v>
      </c>
      <c r="B37" s="129"/>
      <c r="C37" s="90">
        <f>IF(B37="x",$A37*2,"")</f>
      </c>
      <c r="D37" s="155" t="s">
        <v>124</v>
      </c>
      <c r="E37" s="155"/>
      <c r="F37" s="155"/>
      <c r="G37" s="155"/>
      <c r="H37" s="155"/>
      <c r="I37" s="155"/>
      <c r="J37" s="155"/>
      <c r="K37" s="128"/>
      <c r="L37" s="90">
        <f>IF(K37="x",$A37*4.5,"")</f>
      </c>
      <c r="M37" s="151" t="s">
        <v>151</v>
      </c>
      <c r="N37" s="157"/>
      <c r="O37" s="157"/>
      <c r="P37" s="168"/>
      <c r="Q37" s="91">
        <f t="shared" si="3"/>
        <v>0</v>
      </c>
    </row>
    <row r="38" spans="1:17" s="73" customFormat="1" ht="15" customHeight="1">
      <c r="A38" s="32"/>
      <c r="B38" s="180" t="s">
        <v>111</v>
      </c>
      <c r="C38" s="178"/>
      <c r="D38" s="178"/>
      <c r="E38" s="178" t="s">
        <v>111</v>
      </c>
      <c r="F38" s="178"/>
      <c r="G38" s="178"/>
      <c r="H38" s="178" t="s">
        <v>111</v>
      </c>
      <c r="I38" s="178"/>
      <c r="J38" s="178"/>
      <c r="K38" s="178" t="s">
        <v>111</v>
      </c>
      <c r="L38" s="178"/>
      <c r="M38" s="178"/>
      <c r="N38" s="178" t="s">
        <v>111</v>
      </c>
      <c r="O38" s="178"/>
      <c r="P38" s="181"/>
      <c r="Q38" s="35"/>
    </row>
    <row r="39" spans="1:17" s="92" customFormat="1" ht="15.75">
      <c r="A39" s="89">
        <v>1</v>
      </c>
      <c r="B39" s="129"/>
      <c r="C39" s="90">
        <f>IF(B39="x",$A39*2,"")</f>
      </c>
      <c r="D39" s="155" t="s">
        <v>3</v>
      </c>
      <c r="E39" s="155"/>
      <c r="F39" s="155"/>
      <c r="G39" s="155"/>
      <c r="H39" s="155"/>
      <c r="I39" s="155"/>
      <c r="J39" s="155"/>
      <c r="K39" s="128"/>
      <c r="L39" s="90">
        <f>IF(K39="x",$A39*4.5,"")</f>
      </c>
      <c r="M39" s="151" t="s">
        <v>219</v>
      </c>
      <c r="N39" s="151"/>
      <c r="O39" s="151"/>
      <c r="P39" s="154"/>
      <c r="Q39" s="91">
        <f>SUM(C39,F39,I39,L39,O39)</f>
        <v>0</v>
      </c>
    </row>
    <row r="40" spans="1:17" s="92" customFormat="1" ht="33" customHeight="1">
      <c r="A40" s="89">
        <v>1</v>
      </c>
      <c r="B40" s="129"/>
      <c r="C40" s="90">
        <f>IF(B40="x",$A40*1.5,"")</f>
      </c>
      <c r="D40" s="155" t="s">
        <v>2</v>
      </c>
      <c r="E40" s="155"/>
      <c r="F40" s="155"/>
      <c r="G40" s="155"/>
      <c r="H40" s="93"/>
      <c r="I40" s="90">
        <f>IF(H40="x",$A40*$J$4,"")</f>
      </c>
      <c r="J40" s="42" t="s">
        <v>218</v>
      </c>
      <c r="K40" s="128"/>
      <c r="L40" s="90">
        <f>IF(K40="x",$A40*4.5,"")</f>
      </c>
      <c r="M40" s="151" t="s">
        <v>160</v>
      </c>
      <c r="N40" s="151"/>
      <c r="O40" s="151"/>
      <c r="P40" s="154"/>
      <c r="Q40" s="91">
        <f>SUM(C40,F40,I40,L40,O40)</f>
        <v>0</v>
      </c>
    </row>
    <row r="41" spans="1:17" s="92" customFormat="1" ht="33" customHeight="1">
      <c r="A41" s="89">
        <v>1</v>
      </c>
      <c r="B41" s="129"/>
      <c r="C41" s="90">
        <f>IF(B41="x",$A41*2,"")</f>
      </c>
      <c r="D41" s="155" t="s">
        <v>99</v>
      </c>
      <c r="E41" s="155"/>
      <c r="F41" s="155"/>
      <c r="G41" s="155"/>
      <c r="H41" s="155"/>
      <c r="I41" s="155"/>
      <c r="J41" s="155"/>
      <c r="K41" s="128"/>
      <c r="L41" s="90">
        <f>IF(K41="x",$A41*$M$4,"")</f>
      </c>
      <c r="M41" s="100" t="s">
        <v>100</v>
      </c>
      <c r="N41" s="128"/>
      <c r="O41" s="90">
        <f>IF(N41="x",$A41*$P$4,"")</f>
      </c>
      <c r="P41" s="94" t="s">
        <v>153</v>
      </c>
      <c r="Q41" s="91">
        <f>SUM(C41,F41,I41,L41,O41)</f>
        <v>0</v>
      </c>
    </row>
    <row r="42" spans="1:17" s="34" customFormat="1" ht="15" customHeight="1">
      <c r="A42" s="76"/>
      <c r="B42" s="77"/>
      <c r="C42" s="78"/>
      <c r="D42" s="75" t="s">
        <v>161</v>
      </c>
      <c r="E42" s="75"/>
      <c r="F42" s="70"/>
      <c r="G42" s="75" t="s">
        <v>161</v>
      </c>
      <c r="H42" s="32"/>
      <c r="I42" s="78"/>
      <c r="J42" s="75" t="s">
        <v>161</v>
      </c>
      <c r="K42" s="75"/>
      <c r="L42" s="70"/>
      <c r="M42" s="75" t="s">
        <v>161</v>
      </c>
      <c r="N42" s="75"/>
      <c r="O42" s="70"/>
      <c r="P42" s="79" t="s">
        <v>161</v>
      </c>
      <c r="Q42" s="35"/>
    </row>
    <row r="43" spans="1:17" s="92" customFormat="1" ht="33" customHeight="1">
      <c r="A43" s="89">
        <v>1</v>
      </c>
      <c r="B43" s="129"/>
      <c r="C43" s="90">
        <f>IF(B43="x",$A43*$D$4,"")</f>
      </c>
      <c r="D43" s="43" t="s">
        <v>228</v>
      </c>
      <c r="E43" s="128"/>
      <c r="F43" s="90">
        <f>IF(E43="x",$A43*$G$4,"")</f>
      </c>
      <c r="G43" s="104" t="s">
        <v>165</v>
      </c>
      <c r="H43" s="93"/>
      <c r="I43" s="90">
        <f>IF(H43="x",$A43*$J$4,"")</f>
      </c>
      <c r="J43" s="42" t="s">
        <v>164</v>
      </c>
      <c r="K43" s="128"/>
      <c r="L43" s="90">
        <f>IF(K43="x",$A43*4.5,"")</f>
      </c>
      <c r="M43" s="151" t="s">
        <v>229</v>
      </c>
      <c r="N43" s="151"/>
      <c r="O43" s="151"/>
      <c r="P43" s="154"/>
      <c r="Q43" s="91">
        <f>SUM(C43,F43,I43,L43,O43)</f>
        <v>0</v>
      </c>
    </row>
    <row r="44" spans="1:17" s="92" customFormat="1" ht="15.75" customHeight="1">
      <c r="A44" s="89">
        <v>1</v>
      </c>
      <c r="B44" s="129"/>
      <c r="C44" s="90">
        <f>IF(B44="x",$A44*$D$4,"")</f>
      </c>
      <c r="D44" s="43" t="s">
        <v>5</v>
      </c>
      <c r="E44" s="128"/>
      <c r="F44" s="90">
        <f>IF(E44="x",$A44*$G$4,"")</f>
      </c>
      <c r="G44" s="104" t="s">
        <v>162</v>
      </c>
      <c r="H44" s="93"/>
      <c r="I44" s="90">
        <f>IF(H44="x",$A44*$J$4,"")</f>
      </c>
      <c r="J44" s="42" t="s">
        <v>166</v>
      </c>
      <c r="K44" s="128"/>
      <c r="L44" s="90">
        <f>IF(K44="x",$A44*4.5,"")</f>
      </c>
      <c r="M44" s="151" t="s">
        <v>163</v>
      </c>
      <c r="N44" s="172"/>
      <c r="O44" s="172"/>
      <c r="P44" s="173"/>
      <c r="Q44" s="91">
        <f>SUM(C44,F44,I44,L44,O44)</f>
        <v>0</v>
      </c>
    </row>
    <row r="45" spans="1:17" s="148" customFormat="1" ht="32.25" customHeight="1">
      <c r="A45" s="26"/>
      <c r="B45" s="75"/>
      <c r="C45" s="75"/>
      <c r="D45" s="75" t="s">
        <v>237</v>
      </c>
      <c r="E45" s="75"/>
      <c r="F45" s="75"/>
      <c r="G45" s="75" t="s">
        <v>237</v>
      </c>
      <c r="H45" s="75"/>
      <c r="I45" s="75"/>
      <c r="J45" s="75" t="s">
        <v>237</v>
      </c>
      <c r="K45" s="75"/>
      <c r="L45" s="75"/>
      <c r="M45" s="75" t="s">
        <v>237</v>
      </c>
      <c r="N45" s="75"/>
      <c r="O45" s="75"/>
      <c r="P45" s="75" t="s">
        <v>237</v>
      </c>
      <c r="Q45" s="27"/>
    </row>
    <row r="46" spans="1:17" s="92" customFormat="1" ht="15.75">
      <c r="A46" s="89">
        <v>1</v>
      </c>
      <c r="B46" s="129"/>
      <c r="C46" s="90">
        <f>IF(B46="x",$A46*1.5,"")</f>
      </c>
      <c r="D46" s="155" t="s">
        <v>125</v>
      </c>
      <c r="E46" s="155"/>
      <c r="F46" s="155"/>
      <c r="G46" s="155"/>
      <c r="H46" s="93"/>
      <c r="I46" s="90">
        <f>IF(H46="x",$A46*4,"")</f>
      </c>
      <c r="J46" s="156" t="s">
        <v>108</v>
      </c>
      <c r="K46" s="156"/>
      <c r="L46" s="156"/>
      <c r="M46" s="156"/>
      <c r="N46" s="156"/>
      <c r="O46" s="156"/>
      <c r="P46" s="158"/>
      <c r="Q46" s="91">
        <f>SUM(C46,F46,I46,L46,O46)</f>
        <v>0</v>
      </c>
    </row>
    <row r="47" spans="1:17" s="92" customFormat="1" ht="33" customHeight="1">
      <c r="A47" s="89">
        <v>1</v>
      </c>
      <c r="B47" s="129"/>
      <c r="C47" s="90">
        <f>IF(B47="x",$A47*1.5,"")</f>
      </c>
      <c r="D47" s="155" t="s">
        <v>7</v>
      </c>
      <c r="E47" s="155"/>
      <c r="F47" s="155"/>
      <c r="G47" s="155"/>
      <c r="H47" s="93"/>
      <c r="I47" s="90">
        <f>IF(H47="x",$A47*3.5,"")</f>
      </c>
      <c r="J47" s="156" t="s">
        <v>34</v>
      </c>
      <c r="K47" s="156"/>
      <c r="L47" s="156"/>
      <c r="M47" s="156"/>
      <c r="N47" s="128"/>
      <c r="O47" s="90">
        <f>IF(N47="x",$A47*$P$4,"")</f>
      </c>
      <c r="P47" s="94" t="s">
        <v>154</v>
      </c>
      <c r="Q47" s="91">
        <f>SUM(C47,F47,I47,L47,O47)</f>
        <v>0</v>
      </c>
    </row>
    <row r="48" spans="1:17" s="92" customFormat="1" ht="33" customHeight="1">
      <c r="A48" s="89">
        <v>1</v>
      </c>
      <c r="B48" s="129"/>
      <c r="C48" s="90">
        <f>IF(B48="x",$A48*1.5,"")</f>
      </c>
      <c r="D48" s="155" t="s">
        <v>220</v>
      </c>
      <c r="E48" s="155"/>
      <c r="F48" s="155"/>
      <c r="G48" s="155"/>
      <c r="H48" s="93"/>
      <c r="I48" s="90">
        <f>IF(H48="x",$A48*3.5,"")</f>
      </c>
      <c r="J48" s="156" t="s">
        <v>122</v>
      </c>
      <c r="K48" s="156"/>
      <c r="L48" s="156"/>
      <c r="M48" s="156"/>
      <c r="N48" s="128"/>
      <c r="O48" s="90">
        <f>IF(N48="x",$A48*$P$4,"")</f>
      </c>
      <c r="P48" s="94" t="s">
        <v>221</v>
      </c>
      <c r="Q48" s="91">
        <f>SUM(C48,F48,I48,L48,O48)</f>
        <v>0</v>
      </c>
    </row>
    <row r="49" spans="1:17" s="107" customFormat="1" ht="15" customHeight="1">
      <c r="A49" s="32"/>
      <c r="B49" s="127"/>
      <c r="C49" s="75"/>
      <c r="D49" s="75" t="s">
        <v>115</v>
      </c>
      <c r="E49" s="75"/>
      <c r="F49" s="75"/>
      <c r="G49" s="75" t="s">
        <v>115</v>
      </c>
      <c r="H49" s="75"/>
      <c r="I49" s="75"/>
      <c r="J49" s="75" t="s">
        <v>115</v>
      </c>
      <c r="K49" s="75"/>
      <c r="L49" s="75"/>
      <c r="M49" s="75" t="s">
        <v>115</v>
      </c>
      <c r="N49" s="75"/>
      <c r="O49" s="75"/>
      <c r="P49" s="75" t="s">
        <v>115</v>
      </c>
      <c r="Q49" s="35"/>
    </row>
    <row r="50" spans="1:17" s="92" customFormat="1" ht="15.75">
      <c r="A50" s="89">
        <v>1</v>
      </c>
      <c r="B50" s="129"/>
      <c r="C50" s="90">
        <f>IF(B50="x",$A50*1.5,"")</f>
      </c>
      <c r="D50" s="155" t="s">
        <v>53</v>
      </c>
      <c r="E50" s="155"/>
      <c r="F50" s="155"/>
      <c r="G50" s="155"/>
      <c r="H50" s="93"/>
      <c r="I50" s="90">
        <f>IF(H50="x",$A50*4,"")</f>
      </c>
      <c r="J50" s="156" t="s">
        <v>54</v>
      </c>
      <c r="K50" s="156"/>
      <c r="L50" s="156"/>
      <c r="M50" s="156"/>
      <c r="N50" s="156"/>
      <c r="O50" s="156"/>
      <c r="P50" s="158"/>
      <c r="Q50" s="91">
        <f aca="true" t="shared" si="5" ref="Q50:Q57">SUM(C50,F50,I50,L50,O50)</f>
        <v>0</v>
      </c>
    </row>
    <row r="51" spans="1:17" s="92" customFormat="1" ht="15.75">
      <c r="A51" s="89">
        <v>1</v>
      </c>
      <c r="B51" s="129"/>
      <c r="C51" s="90">
        <f>IF(B51="x",$A51*2,"")</f>
      </c>
      <c r="D51" s="155" t="s">
        <v>127</v>
      </c>
      <c r="E51" s="155"/>
      <c r="F51" s="155"/>
      <c r="G51" s="155"/>
      <c r="H51" s="155"/>
      <c r="I51" s="155"/>
      <c r="J51" s="155"/>
      <c r="K51" s="128"/>
      <c r="L51" s="90">
        <f>IF(K51="x",$A51*4.5,"")</f>
      </c>
      <c r="M51" s="151" t="s">
        <v>214</v>
      </c>
      <c r="N51" s="151"/>
      <c r="O51" s="151"/>
      <c r="P51" s="154"/>
      <c r="Q51" s="91">
        <f t="shared" si="5"/>
        <v>0</v>
      </c>
    </row>
    <row r="52" spans="1:17" s="92" customFormat="1" ht="15.75">
      <c r="A52" s="89">
        <v>1</v>
      </c>
      <c r="B52" s="129"/>
      <c r="C52" s="90">
        <f>IF(B52="x",$A52*2,"")</f>
      </c>
      <c r="D52" s="155" t="s">
        <v>128</v>
      </c>
      <c r="E52" s="155"/>
      <c r="F52" s="155"/>
      <c r="G52" s="155"/>
      <c r="H52" s="155"/>
      <c r="I52" s="155"/>
      <c r="J52" s="155"/>
      <c r="K52" s="128"/>
      <c r="L52" s="90">
        <f>IF(K52="x",$A52*4.5,"")</f>
      </c>
      <c r="M52" s="151" t="s">
        <v>60</v>
      </c>
      <c r="N52" s="151"/>
      <c r="O52" s="151"/>
      <c r="P52" s="154"/>
      <c r="Q52" s="91">
        <f t="shared" si="5"/>
        <v>0</v>
      </c>
    </row>
    <row r="53" spans="1:17" s="92" customFormat="1" ht="33" customHeight="1">
      <c r="A53" s="89">
        <v>1</v>
      </c>
      <c r="B53" s="129"/>
      <c r="C53" s="90">
        <f>IF(B53="x",$A53*2.5,"")</f>
      </c>
      <c r="D53" s="155" t="s">
        <v>88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28"/>
      <c r="O53" s="90">
        <f>IF(N53="x",$A53*$P$4,"")</f>
      </c>
      <c r="P53" s="94" t="s">
        <v>44</v>
      </c>
      <c r="Q53" s="91">
        <f t="shared" si="5"/>
        <v>0</v>
      </c>
    </row>
    <row r="54" spans="1:17" s="92" customFormat="1" ht="33" customHeight="1">
      <c r="A54" s="89">
        <v>1</v>
      </c>
      <c r="B54" s="129"/>
      <c r="C54" s="90">
        <f>IF(B54="x",$A54*2.5,"")</f>
      </c>
      <c r="D54" s="155" t="s">
        <v>18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28"/>
      <c r="O54" s="90">
        <f>IF(N54="x",$A54*$P$4,"")</f>
      </c>
      <c r="P54" s="94" t="s">
        <v>19</v>
      </c>
      <c r="Q54" s="91">
        <f t="shared" si="5"/>
        <v>0</v>
      </c>
    </row>
    <row r="55" spans="1:17" s="92" customFormat="1" ht="16.5" customHeight="1">
      <c r="A55" s="89">
        <v>1</v>
      </c>
      <c r="B55" s="129"/>
      <c r="C55" s="90">
        <f>IF(B55="x",$A55*1.5,"")</f>
      </c>
      <c r="D55" s="155" t="s">
        <v>126</v>
      </c>
      <c r="E55" s="155"/>
      <c r="F55" s="155"/>
      <c r="G55" s="155"/>
      <c r="H55" s="93"/>
      <c r="I55" s="90">
        <f>IF(H55="x",$A55*$J$4,"")</f>
      </c>
      <c r="J55" s="42" t="s">
        <v>260</v>
      </c>
      <c r="K55" s="128"/>
      <c r="L55" s="90">
        <f>IF(K55="x",$A55*4.5,"")</f>
      </c>
      <c r="M55" s="177" t="s">
        <v>261</v>
      </c>
      <c r="N55" s="152"/>
      <c r="O55" s="152"/>
      <c r="P55" s="153"/>
      <c r="Q55" s="91">
        <f>SUM(C55,F55,I55,L55,M55)</f>
        <v>0</v>
      </c>
    </row>
    <row r="56" spans="1:17" s="92" customFormat="1" ht="16.5" customHeight="1">
      <c r="A56" s="89">
        <v>1</v>
      </c>
      <c r="B56" s="129"/>
      <c r="C56" s="90">
        <f>IF(B56="x",$A56*2,"")</f>
      </c>
      <c r="D56" s="155" t="s">
        <v>262</v>
      </c>
      <c r="E56" s="157"/>
      <c r="F56" s="157"/>
      <c r="G56" s="157"/>
      <c r="H56" s="157"/>
      <c r="I56" s="157"/>
      <c r="J56" s="157"/>
      <c r="K56" s="93"/>
      <c r="L56" s="90">
        <f>IF(K56="x",$A56*4.5,"")</f>
      </c>
      <c r="M56" s="177" t="s">
        <v>263</v>
      </c>
      <c r="N56" s="172"/>
      <c r="O56" s="172"/>
      <c r="P56" s="173"/>
      <c r="Q56" s="91">
        <f>SUM(C56,F56,I56,L56,M56)</f>
        <v>0</v>
      </c>
    </row>
    <row r="57" spans="1:17" s="92" customFormat="1" ht="15.75" customHeight="1" thickBot="1">
      <c r="A57" s="89">
        <v>1</v>
      </c>
      <c r="B57" s="129"/>
      <c r="C57" s="90">
        <f>IF(B57="x",$A57*1.5,"")</f>
      </c>
      <c r="D57" s="166" t="s">
        <v>61</v>
      </c>
      <c r="E57" s="155"/>
      <c r="F57" s="155"/>
      <c r="G57" s="155"/>
      <c r="H57" s="93"/>
      <c r="I57" s="90">
        <f>IF(H57="x",$A57*3.5,"")</f>
      </c>
      <c r="J57" s="156" t="s">
        <v>213</v>
      </c>
      <c r="K57" s="156"/>
      <c r="L57" s="156"/>
      <c r="M57" s="156"/>
      <c r="N57" s="128"/>
      <c r="O57" s="90">
        <f>IF(N57="x",$A57*$P$4,"")</f>
      </c>
      <c r="P57" s="94" t="s">
        <v>62</v>
      </c>
      <c r="Q57" s="91">
        <f t="shared" si="5"/>
        <v>0</v>
      </c>
    </row>
    <row r="58" spans="1:17" s="101" customFormat="1" ht="15" customHeight="1" hidden="1" thickBot="1">
      <c r="A58" s="26"/>
      <c r="B58" s="61"/>
      <c r="C58" s="26"/>
      <c r="D58" s="88" t="s">
        <v>182</v>
      </c>
      <c r="E58" s="26"/>
      <c r="F58" s="26"/>
      <c r="G58" s="88" t="s">
        <v>182</v>
      </c>
      <c r="H58" s="26"/>
      <c r="I58" s="26"/>
      <c r="J58" s="88" t="s">
        <v>182</v>
      </c>
      <c r="K58" s="26"/>
      <c r="L58" s="26"/>
      <c r="M58" s="88" t="s">
        <v>182</v>
      </c>
      <c r="N58" s="26"/>
      <c r="O58" s="26"/>
      <c r="P58" s="88" t="s">
        <v>182</v>
      </c>
      <c r="Q58" s="27"/>
    </row>
    <row r="59" spans="1:17" s="92" customFormat="1" ht="15.75" hidden="1">
      <c r="A59" s="89"/>
      <c r="B59" s="129"/>
      <c r="C59" s="90">
        <f>IF(B59="x",$A59*$D$4,"")</f>
      </c>
      <c r="D59" s="102" t="s">
        <v>17</v>
      </c>
      <c r="E59" s="128"/>
      <c r="F59" s="90">
        <f>IF(E59="x",$A59*2.5,"")</f>
      </c>
      <c r="G59" s="179" t="s">
        <v>264</v>
      </c>
      <c r="H59" s="179"/>
      <c r="I59" s="179"/>
      <c r="J59" s="179"/>
      <c r="K59" s="128"/>
      <c r="L59" s="90">
        <f>IF(K59="x",$A59*4.5,"")</f>
      </c>
      <c r="M59" s="174" t="s">
        <v>265</v>
      </c>
      <c r="N59" s="175"/>
      <c r="O59" s="175"/>
      <c r="P59" s="176"/>
      <c r="Q59" s="91">
        <f>SUM(C59,F59,I59,L59,O59)</f>
        <v>0</v>
      </c>
    </row>
    <row r="60" spans="1:17" s="92" customFormat="1" ht="15.75" customHeight="1" hidden="1" thickBot="1">
      <c r="A60" s="89"/>
      <c r="B60" s="129"/>
      <c r="C60" s="90">
        <f>IF(B60="x",$A60*$D$4,"")</f>
      </c>
      <c r="D60" s="103" t="s">
        <v>10</v>
      </c>
      <c r="E60" s="128"/>
      <c r="F60" s="90">
        <f>IF(E60="x",$A60*$G$4,"")</f>
      </c>
      <c r="G60" s="104" t="s">
        <v>223</v>
      </c>
      <c r="H60" s="128"/>
      <c r="I60" s="90">
        <f>IF(H60="x",$A60*$J$4,"")</f>
      </c>
      <c r="J60" s="42" t="s">
        <v>259</v>
      </c>
      <c r="K60" s="128"/>
      <c r="L60" s="90">
        <f>IF(K60="x",$A60*$M$4,"")</f>
      </c>
      <c r="M60" s="100" t="s">
        <v>16</v>
      </c>
      <c r="N60" s="128"/>
      <c r="O60" s="90">
        <f>IF(N60="x",$A60*$P$4,"")</f>
      </c>
      <c r="P60" s="94" t="s">
        <v>222</v>
      </c>
      <c r="Q60" s="91">
        <f>SUM(C60,F60,I60,L60,O60)</f>
        <v>0</v>
      </c>
    </row>
    <row r="61" spans="1:17" s="101" customFormat="1" ht="15" customHeight="1" hidden="1" thickBot="1">
      <c r="A61" s="26"/>
      <c r="B61" s="61"/>
      <c r="C61" s="26"/>
      <c r="D61" s="88" t="s">
        <v>183</v>
      </c>
      <c r="E61" s="26"/>
      <c r="F61" s="26"/>
      <c r="G61" s="88" t="s">
        <v>183</v>
      </c>
      <c r="H61" s="26"/>
      <c r="I61" s="26"/>
      <c r="J61" s="88" t="s">
        <v>183</v>
      </c>
      <c r="K61" s="26"/>
      <c r="L61" s="26"/>
      <c r="M61" s="88" t="s">
        <v>183</v>
      </c>
      <c r="N61" s="26"/>
      <c r="O61" s="26"/>
      <c r="P61" s="88" t="s">
        <v>183</v>
      </c>
      <c r="Q61" s="27"/>
    </row>
    <row r="62" spans="1:17" s="92" customFormat="1" ht="15.75" hidden="1">
      <c r="A62" s="89"/>
      <c r="B62" s="129"/>
      <c r="C62" s="90">
        <f>IF(B62="x",$A62*1.5,"")</f>
      </c>
      <c r="D62" s="163" t="s">
        <v>9</v>
      </c>
      <c r="E62" s="155"/>
      <c r="F62" s="155"/>
      <c r="G62" s="155"/>
      <c r="H62" s="93"/>
      <c r="I62" s="90">
        <f>IF(H62="x",$A62*4,"")</f>
      </c>
      <c r="J62" s="156" t="s">
        <v>29</v>
      </c>
      <c r="K62" s="156"/>
      <c r="L62" s="156"/>
      <c r="M62" s="156"/>
      <c r="N62" s="156"/>
      <c r="O62" s="156"/>
      <c r="P62" s="158"/>
      <c r="Q62" s="91">
        <f>SUM(C62,F62,I62,L62,O62)</f>
        <v>0</v>
      </c>
    </row>
    <row r="63" spans="1:17" s="92" customFormat="1" ht="15.75" hidden="1">
      <c r="A63" s="89"/>
      <c r="B63" s="129"/>
      <c r="C63" s="90">
        <f>IF(B63="x",$A63*1.5,"")</f>
      </c>
      <c r="D63" s="155" t="s">
        <v>130</v>
      </c>
      <c r="E63" s="155"/>
      <c r="F63" s="155"/>
      <c r="G63" s="155"/>
      <c r="H63" s="93"/>
      <c r="I63" s="90">
        <f>IF(H63="x",$A63*4,"")</f>
      </c>
      <c r="J63" s="156" t="s">
        <v>252</v>
      </c>
      <c r="K63" s="156"/>
      <c r="L63" s="156"/>
      <c r="M63" s="156"/>
      <c r="N63" s="156"/>
      <c r="O63" s="156"/>
      <c r="P63" s="158"/>
      <c r="Q63" s="91">
        <f>SUM(C63,F63,I63,L63,O63)</f>
        <v>0</v>
      </c>
    </row>
    <row r="64" spans="1:17" s="92" customFormat="1" ht="33" customHeight="1" hidden="1">
      <c r="A64" s="89"/>
      <c r="B64" s="129"/>
      <c r="C64" s="90">
        <f>IF(B64="x",$A64*$D$4,"")</f>
      </c>
      <c r="D64" s="43" t="s">
        <v>36</v>
      </c>
      <c r="E64" s="128"/>
      <c r="F64" s="90">
        <f>IF(E64="x",$A64*$G$4,"")</f>
      </c>
      <c r="G64" s="104" t="s">
        <v>8</v>
      </c>
      <c r="H64" s="93"/>
      <c r="I64" s="90">
        <f>IF(H64="x",$A64*4,"")</f>
      </c>
      <c r="J64" s="156" t="s">
        <v>253</v>
      </c>
      <c r="K64" s="156"/>
      <c r="L64" s="156"/>
      <c r="M64" s="156"/>
      <c r="N64" s="156"/>
      <c r="O64" s="156"/>
      <c r="P64" s="158"/>
      <c r="Q64" s="91">
        <f>SUM(C64,F64,I64,L64,O64)</f>
        <v>0</v>
      </c>
    </row>
    <row r="65" spans="1:17" s="92" customFormat="1" ht="15.75" customHeight="1" hidden="1" thickBot="1">
      <c r="A65" s="89"/>
      <c r="B65" s="129"/>
      <c r="C65" s="90">
        <f>IF(B65="x",$A65*2,"")</f>
      </c>
      <c r="D65" s="166" t="s">
        <v>129</v>
      </c>
      <c r="E65" s="155"/>
      <c r="F65" s="155"/>
      <c r="G65" s="155"/>
      <c r="H65" s="155"/>
      <c r="I65" s="155"/>
      <c r="J65" s="155"/>
      <c r="K65" s="128"/>
      <c r="L65" s="90">
        <f>IF(K65="x",$A65*$M$4,"")</f>
      </c>
      <c r="M65" s="100" t="s">
        <v>45</v>
      </c>
      <c r="N65" s="128"/>
      <c r="O65" s="90">
        <f>IF(N65="x",$A65*$P$4,"")</f>
      </c>
      <c r="P65" s="94" t="s">
        <v>46</v>
      </c>
      <c r="Q65" s="91">
        <f>SUM(C65,F65,I65,L65,O65)</f>
        <v>0</v>
      </c>
    </row>
    <row r="66" spans="1:17" s="101" customFormat="1" ht="15" customHeight="1" thickBot="1">
      <c r="A66" s="26"/>
      <c r="B66" s="61"/>
      <c r="C66" s="26"/>
      <c r="D66" s="88" t="s">
        <v>184</v>
      </c>
      <c r="E66" s="26"/>
      <c r="F66" s="26"/>
      <c r="G66" s="88" t="s">
        <v>184</v>
      </c>
      <c r="H66" s="26"/>
      <c r="I66" s="26"/>
      <c r="J66" s="88" t="s">
        <v>184</v>
      </c>
      <c r="K66" s="26"/>
      <c r="L66" s="31"/>
      <c r="M66" s="88" t="s">
        <v>184</v>
      </c>
      <c r="N66" s="30"/>
      <c r="O66" s="31"/>
      <c r="P66" s="88" t="s">
        <v>184</v>
      </c>
      <c r="Q66" s="27"/>
    </row>
    <row r="67" spans="1:17" s="92" customFormat="1" ht="15.75" customHeight="1">
      <c r="A67" s="89">
        <v>1</v>
      </c>
      <c r="B67" s="129"/>
      <c r="C67" s="90">
        <f>IF(B67="x",$A67*2,"")</f>
      </c>
      <c r="D67" s="163" t="s">
        <v>9</v>
      </c>
      <c r="E67" s="163"/>
      <c r="F67" s="163"/>
      <c r="G67" s="163"/>
      <c r="H67" s="164"/>
      <c r="I67" s="164"/>
      <c r="J67" s="165"/>
      <c r="K67" s="128"/>
      <c r="L67" s="90">
        <f>IF(K67="x",$A67*4.5,"")</f>
      </c>
      <c r="M67" s="151" t="s">
        <v>256</v>
      </c>
      <c r="N67" s="151"/>
      <c r="O67" s="151"/>
      <c r="P67" s="154"/>
      <c r="Q67" s="91">
        <f aca="true" t="shared" si="6" ref="Q67:Q75">SUM(C67,F67,I67,L67,O67)</f>
        <v>0</v>
      </c>
    </row>
    <row r="68" spans="1:17" s="92" customFormat="1" ht="15.75">
      <c r="A68" s="89">
        <v>1</v>
      </c>
      <c r="B68" s="129"/>
      <c r="C68" s="90">
        <f>IF(B68="x",$A68*2,"")</f>
      </c>
      <c r="D68" s="155" t="s">
        <v>255</v>
      </c>
      <c r="E68" s="155"/>
      <c r="F68" s="155"/>
      <c r="G68" s="155"/>
      <c r="H68" s="155"/>
      <c r="I68" s="155"/>
      <c r="J68" s="155"/>
      <c r="K68" s="128"/>
      <c r="L68" s="90">
        <f>IF(K68="x",$A68*4.5,"")</f>
      </c>
      <c r="M68" s="151" t="s">
        <v>254</v>
      </c>
      <c r="N68" s="151"/>
      <c r="O68" s="151"/>
      <c r="P68" s="154"/>
      <c r="Q68" s="91">
        <f t="shared" si="6"/>
        <v>0</v>
      </c>
    </row>
    <row r="69" spans="1:17" s="92" customFormat="1" ht="15.75">
      <c r="A69" s="89">
        <v>1</v>
      </c>
      <c r="B69" s="129"/>
      <c r="C69" s="90">
        <f>IF(B69="x",$A69*2,"")</f>
      </c>
      <c r="D69" s="155" t="s">
        <v>168</v>
      </c>
      <c r="E69" s="155"/>
      <c r="F69" s="155"/>
      <c r="G69" s="155"/>
      <c r="H69" s="155"/>
      <c r="I69" s="155"/>
      <c r="J69" s="155"/>
      <c r="K69" s="128"/>
      <c r="L69" s="90">
        <f>IF(K69="x",$A69*4.5,"")</f>
      </c>
      <c r="M69" s="151" t="s">
        <v>39</v>
      </c>
      <c r="N69" s="151"/>
      <c r="O69" s="151"/>
      <c r="P69" s="154"/>
      <c r="Q69" s="91">
        <f t="shared" si="6"/>
        <v>0</v>
      </c>
    </row>
    <row r="70" spans="1:17" s="92" customFormat="1" ht="15.75" customHeight="1">
      <c r="A70" s="89">
        <v>1</v>
      </c>
      <c r="B70" s="129"/>
      <c r="C70" s="90">
        <f>IF(B70="x",$A70*$D$4,"")</f>
      </c>
      <c r="D70" s="43" t="s">
        <v>167</v>
      </c>
      <c r="E70" s="93"/>
      <c r="F70" s="90">
        <f>IF(E70="x",$A70*2.5,"")</f>
      </c>
      <c r="G70" s="161" t="s">
        <v>11</v>
      </c>
      <c r="H70" s="157"/>
      <c r="I70" s="157"/>
      <c r="J70" s="162"/>
      <c r="K70" s="128"/>
      <c r="L70" s="90">
        <f>IF(K70="x",$A70*4.5,"")</f>
      </c>
      <c r="M70" s="151" t="s">
        <v>40</v>
      </c>
      <c r="N70" s="151"/>
      <c r="O70" s="151"/>
      <c r="P70" s="154"/>
      <c r="Q70" s="91">
        <f t="shared" si="6"/>
        <v>0</v>
      </c>
    </row>
    <row r="71" spans="1:17" s="92" customFormat="1" ht="15.75">
      <c r="A71" s="89">
        <v>1</v>
      </c>
      <c r="B71" s="129"/>
      <c r="C71" s="90">
        <f>IF(B71="x",$A71*$D$4,"")</f>
      </c>
      <c r="D71" s="43" t="s">
        <v>0</v>
      </c>
      <c r="E71" s="93"/>
      <c r="F71" s="90">
        <f>IF(E71="x",$A71*2.5,"")</f>
      </c>
      <c r="G71" s="161" t="s">
        <v>37</v>
      </c>
      <c r="H71" s="161"/>
      <c r="I71" s="161"/>
      <c r="J71" s="161"/>
      <c r="K71" s="128"/>
      <c r="L71" s="90">
        <f>IF(K71="x",$A71*4.5,"")</f>
      </c>
      <c r="M71" s="151" t="s">
        <v>38</v>
      </c>
      <c r="N71" s="151"/>
      <c r="O71" s="151"/>
      <c r="P71" s="154"/>
      <c r="Q71" s="91">
        <f t="shared" si="6"/>
        <v>0</v>
      </c>
    </row>
    <row r="72" spans="1:17" s="92" customFormat="1" ht="31.5">
      <c r="A72" s="89">
        <v>1</v>
      </c>
      <c r="B72" s="129"/>
      <c r="C72" s="90">
        <f>IF(B72="x",$A72*1.5,"")</f>
      </c>
      <c r="D72" s="155" t="s">
        <v>147</v>
      </c>
      <c r="E72" s="155"/>
      <c r="F72" s="155"/>
      <c r="G72" s="155"/>
      <c r="H72" s="93"/>
      <c r="I72" s="90">
        <f>IF(H72="x",$A72*3.5,"")</f>
      </c>
      <c r="J72" s="156" t="s">
        <v>257</v>
      </c>
      <c r="K72" s="156"/>
      <c r="L72" s="156"/>
      <c r="M72" s="156"/>
      <c r="N72" s="128"/>
      <c r="O72" s="90">
        <f>IF(N72="x",$A72*$P$4,"")</f>
      </c>
      <c r="P72" s="94" t="s">
        <v>148</v>
      </c>
      <c r="Q72" s="91">
        <f t="shared" si="6"/>
        <v>0</v>
      </c>
    </row>
    <row r="73" spans="1:17" s="92" customFormat="1" ht="31.5">
      <c r="A73" s="89">
        <v>1</v>
      </c>
      <c r="B73" s="129"/>
      <c r="C73" s="90">
        <f>IF(B73="x",$A73*2,"")</f>
      </c>
      <c r="D73" s="155" t="s">
        <v>258</v>
      </c>
      <c r="E73" s="155"/>
      <c r="F73" s="155"/>
      <c r="G73" s="155"/>
      <c r="H73" s="155"/>
      <c r="I73" s="155"/>
      <c r="J73" s="155"/>
      <c r="K73" s="128"/>
      <c r="L73" s="90">
        <f>IF(K73="x",$A73*$M$4,"")</f>
      </c>
      <c r="M73" s="100" t="s">
        <v>42</v>
      </c>
      <c r="N73" s="128"/>
      <c r="O73" s="90">
        <f>IF(N73="x",$A73*$P$4,"")</f>
      </c>
      <c r="P73" s="94" t="s">
        <v>102</v>
      </c>
      <c r="Q73" s="91">
        <f t="shared" si="6"/>
        <v>0</v>
      </c>
    </row>
    <row r="74" spans="1:17" s="92" customFormat="1" ht="33" customHeight="1">
      <c r="A74" s="89">
        <v>1</v>
      </c>
      <c r="B74" s="129"/>
      <c r="C74" s="90">
        <f>IF(B74="x",$A74*2,"")</f>
      </c>
      <c r="D74" s="155" t="s">
        <v>132</v>
      </c>
      <c r="E74" s="155"/>
      <c r="F74" s="155"/>
      <c r="G74" s="155"/>
      <c r="H74" s="155"/>
      <c r="I74" s="155"/>
      <c r="J74" s="155"/>
      <c r="K74" s="128"/>
      <c r="L74" s="90">
        <f>IF(K74="x",$A74*$M$4,"")</f>
      </c>
      <c r="M74" s="100" t="s">
        <v>132</v>
      </c>
      <c r="N74" s="128"/>
      <c r="O74" s="90">
        <f>IF(N74="x",$A74*$P$4,"")</f>
      </c>
      <c r="P74" s="94" t="s">
        <v>131</v>
      </c>
      <c r="Q74" s="91">
        <f t="shared" si="6"/>
        <v>0</v>
      </c>
    </row>
    <row r="75" spans="1:17" s="92" customFormat="1" ht="15.75" customHeight="1">
      <c r="A75" s="89">
        <v>1</v>
      </c>
      <c r="B75" s="129"/>
      <c r="C75" s="90">
        <f>IF(B75="x",$A75*1.5,"")</f>
      </c>
      <c r="D75" s="155" t="s">
        <v>91</v>
      </c>
      <c r="E75" s="155"/>
      <c r="F75" s="155"/>
      <c r="G75" s="155"/>
      <c r="H75" s="128"/>
      <c r="I75" s="90">
        <f>IF(H75="x",$A75*$J$4,"")</f>
      </c>
      <c r="J75" s="42" t="s">
        <v>92</v>
      </c>
      <c r="K75" s="128"/>
      <c r="L75" s="90">
        <f>IF(K75="x",$A75*$M$4,"")</f>
      </c>
      <c r="M75" s="100" t="s">
        <v>101</v>
      </c>
      <c r="N75" s="128"/>
      <c r="O75" s="90">
        <f>IF(N75="x",$A75*$P$4,"")</f>
      </c>
      <c r="P75" s="94" t="s">
        <v>93</v>
      </c>
      <c r="Q75" s="91">
        <f t="shared" si="6"/>
        <v>0</v>
      </c>
    </row>
    <row r="76" spans="1:17" s="37" customFormat="1" ht="5.25" customHeight="1" thickBot="1">
      <c r="A76" s="76"/>
      <c r="B76" s="77"/>
      <c r="C76" s="78"/>
      <c r="D76" s="81"/>
      <c r="E76" s="80"/>
      <c r="F76" s="81"/>
      <c r="G76" s="81"/>
      <c r="H76" s="80"/>
      <c r="I76" s="81"/>
      <c r="J76" s="81"/>
      <c r="K76" s="32"/>
      <c r="L76" s="78"/>
      <c r="M76" s="81"/>
      <c r="N76" s="32"/>
      <c r="O76" s="78"/>
      <c r="P76" s="115"/>
      <c r="Q76" s="35"/>
    </row>
    <row r="77" spans="1:17" s="147" customFormat="1" ht="21" thickBot="1">
      <c r="A77" s="139">
        <f>SUM(A10:A75)</f>
        <v>52</v>
      </c>
      <c r="B77" s="140"/>
      <c r="C77" s="141"/>
      <c r="D77" s="142"/>
      <c r="E77" s="143"/>
      <c r="F77" s="142"/>
      <c r="G77" s="142"/>
      <c r="H77" s="143"/>
      <c r="I77" s="142"/>
      <c r="J77" s="142"/>
      <c r="K77" s="144"/>
      <c r="L77" s="141"/>
      <c r="M77" s="142"/>
      <c r="N77" s="145" t="s">
        <v>285</v>
      </c>
      <c r="O77" s="141"/>
      <c r="P77" s="117">
        <f>Q77</f>
        <v>0</v>
      </c>
      <c r="Q77" s="146">
        <f>SUM(Q67:Q75,Q62:Q65,Q59:Q60,Q50:Q57,Q46:Q48,Q39:Q44,Q27:Q37,Q10:Q25)/A77</f>
        <v>0</v>
      </c>
    </row>
    <row r="78" spans="1:17" s="37" customFormat="1" ht="15.75">
      <c r="A78" s="105" t="s">
        <v>150</v>
      </c>
      <c r="B78" s="77"/>
      <c r="C78" s="78"/>
      <c r="D78" s="81"/>
      <c r="E78" s="80"/>
      <c r="F78" s="81"/>
      <c r="G78" s="81"/>
      <c r="H78" s="80"/>
      <c r="I78" s="81"/>
      <c r="J78" s="81"/>
      <c r="K78" s="32"/>
      <c r="L78" s="78"/>
      <c r="M78" s="81"/>
      <c r="N78" s="32"/>
      <c r="O78" s="78"/>
      <c r="P78" s="58" t="s">
        <v>238</v>
      </c>
      <c r="Q78" s="35"/>
    </row>
    <row r="79" spans="1:17" s="108" customFormat="1" ht="22.5" customHeight="1" thickBot="1">
      <c r="A79" s="32"/>
      <c r="B79" s="106"/>
      <c r="C79" s="32"/>
      <c r="D79" s="149" t="s">
        <v>181</v>
      </c>
      <c r="E79" s="107"/>
      <c r="F79" s="32"/>
      <c r="G79" s="33" t="s">
        <v>181</v>
      </c>
      <c r="H79" s="107"/>
      <c r="I79" s="32"/>
      <c r="J79" s="33" t="s">
        <v>181</v>
      </c>
      <c r="K79" s="107"/>
      <c r="L79" s="32"/>
      <c r="M79" s="33" t="s">
        <v>181</v>
      </c>
      <c r="N79" s="107"/>
      <c r="O79" s="32"/>
      <c r="P79" s="62" t="s">
        <v>181</v>
      </c>
      <c r="Q79" s="35"/>
    </row>
    <row r="80" spans="1:17" s="37" customFormat="1" ht="16.5" thickBot="1">
      <c r="A80" s="34"/>
      <c r="B80" s="109"/>
      <c r="C80" s="35"/>
      <c r="D80" s="88" t="s">
        <v>121</v>
      </c>
      <c r="E80" s="73"/>
      <c r="F80" s="36"/>
      <c r="G80" s="88" t="s">
        <v>121</v>
      </c>
      <c r="H80" s="73"/>
      <c r="I80" s="36"/>
      <c r="J80" s="88" t="s">
        <v>121</v>
      </c>
      <c r="K80" s="73"/>
      <c r="L80" s="36"/>
      <c r="M80" s="88" t="s">
        <v>121</v>
      </c>
      <c r="N80" s="73"/>
      <c r="O80" s="36"/>
      <c r="P80" s="88" t="s">
        <v>121</v>
      </c>
      <c r="Q80" s="34"/>
    </row>
    <row r="81" spans="1:17" s="73" customFormat="1" ht="15" customHeight="1">
      <c r="A81" s="70" t="s">
        <v>145</v>
      </c>
      <c r="B81" s="71"/>
      <c r="C81" s="72"/>
      <c r="D81" s="150" t="s">
        <v>199</v>
      </c>
      <c r="E81" s="32"/>
      <c r="F81" s="72"/>
      <c r="G81" s="32" t="s">
        <v>199</v>
      </c>
      <c r="I81" s="72"/>
      <c r="J81" s="32" t="s">
        <v>199</v>
      </c>
      <c r="L81" s="72"/>
      <c r="M81" s="32" t="s">
        <v>199</v>
      </c>
      <c r="O81" s="72"/>
      <c r="P81" s="32" t="s">
        <v>199</v>
      </c>
      <c r="Q81" s="74"/>
    </row>
    <row r="82" spans="1:22" s="110" customFormat="1" ht="15.75">
      <c r="A82" s="89">
        <v>1</v>
      </c>
      <c r="B82" s="129"/>
      <c r="C82" s="90">
        <f>IF(B82="x",$A82*1.5,"")</f>
      </c>
      <c r="D82" s="155" t="s">
        <v>144</v>
      </c>
      <c r="E82" s="155"/>
      <c r="F82" s="155"/>
      <c r="G82" s="155"/>
      <c r="H82" s="128"/>
      <c r="I82" s="90">
        <f>IF(H82="x",$A82*4,"")</f>
      </c>
      <c r="J82" s="156" t="s">
        <v>197</v>
      </c>
      <c r="K82" s="156"/>
      <c r="L82" s="156"/>
      <c r="M82" s="156"/>
      <c r="N82" s="156"/>
      <c r="O82" s="156"/>
      <c r="P82" s="158"/>
      <c r="Q82" s="91">
        <f aca="true" t="shared" si="7" ref="Q82:Q96">SUM(C82,F82,I82,L82,O82)</f>
        <v>0</v>
      </c>
      <c r="R82" s="92"/>
      <c r="S82" s="92"/>
      <c r="T82" s="92"/>
      <c r="U82" s="92"/>
      <c r="V82" s="92"/>
    </row>
    <row r="83" spans="1:17" s="92" customFormat="1" ht="15.75">
      <c r="A83" s="89">
        <v>1</v>
      </c>
      <c r="B83" s="129"/>
      <c r="C83" s="90">
        <f>IF(B83="x",$A83*1.5,"")</f>
      </c>
      <c r="D83" s="155" t="s">
        <v>59</v>
      </c>
      <c r="E83" s="155"/>
      <c r="F83" s="155"/>
      <c r="G83" s="155"/>
      <c r="H83" s="128"/>
      <c r="I83" s="90">
        <f>IF(H83="x",$A83*4,"")</f>
      </c>
      <c r="J83" s="156" t="s">
        <v>57</v>
      </c>
      <c r="K83" s="156"/>
      <c r="L83" s="156"/>
      <c r="M83" s="156"/>
      <c r="N83" s="156"/>
      <c r="O83" s="156"/>
      <c r="P83" s="158"/>
      <c r="Q83" s="91">
        <f t="shared" si="7"/>
        <v>0</v>
      </c>
    </row>
    <row r="84" spans="1:17" s="92" customFormat="1" ht="15.75">
      <c r="A84" s="89">
        <v>1</v>
      </c>
      <c r="B84" s="129"/>
      <c r="C84" s="90">
        <f>IF(B84="x",$A84*1.5,"")</f>
      </c>
      <c r="D84" s="155" t="s">
        <v>72</v>
      </c>
      <c r="E84" s="155"/>
      <c r="F84" s="155"/>
      <c r="G84" s="155"/>
      <c r="H84" s="128"/>
      <c r="I84" s="90">
        <f>IF(H84="x",$A84*4,"")</f>
      </c>
      <c r="J84" s="156" t="s">
        <v>73</v>
      </c>
      <c r="K84" s="156"/>
      <c r="L84" s="156"/>
      <c r="M84" s="156"/>
      <c r="N84" s="156"/>
      <c r="O84" s="156"/>
      <c r="P84" s="158"/>
      <c r="Q84" s="91">
        <f t="shared" si="7"/>
        <v>0</v>
      </c>
    </row>
    <row r="85" spans="1:17" s="92" customFormat="1" ht="15.75">
      <c r="A85" s="89">
        <v>1</v>
      </c>
      <c r="B85" s="129"/>
      <c r="C85" s="90">
        <f>IF(B85="x",$A85*1.5,"")</f>
      </c>
      <c r="D85" s="155" t="s">
        <v>136</v>
      </c>
      <c r="E85" s="155"/>
      <c r="F85" s="155"/>
      <c r="G85" s="155"/>
      <c r="H85" s="128"/>
      <c r="I85" s="90">
        <f>IF(H85="x",$A85*4,"")</f>
      </c>
      <c r="J85" s="156" t="s">
        <v>48</v>
      </c>
      <c r="K85" s="156"/>
      <c r="L85" s="156"/>
      <c r="M85" s="156"/>
      <c r="N85" s="156"/>
      <c r="O85" s="156"/>
      <c r="P85" s="158"/>
      <c r="Q85" s="91">
        <f t="shared" si="7"/>
        <v>0</v>
      </c>
    </row>
    <row r="86" spans="1:17" s="92" customFormat="1" ht="15.75">
      <c r="A86" s="89">
        <v>1</v>
      </c>
      <c r="B86" s="129"/>
      <c r="C86" s="90">
        <f>IF(B86="x",$A86*1.5,"")</f>
      </c>
      <c r="D86" s="155" t="s">
        <v>142</v>
      </c>
      <c r="E86" s="155"/>
      <c r="F86" s="155"/>
      <c r="G86" s="155"/>
      <c r="H86" s="128"/>
      <c r="I86" s="90">
        <f>IF(H86="x",$A86*4,"")</f>
      </c>
      <c r="J86" s="156" t="s">
        <v>201</v>
      </c>
      <c r="K86" s="156"/>
      <c r="L86" s="156"/>
      <c r="M86" s="156"/>
      <c r="N86" s="156"/>
      <c r="O86" s="156"/>
      <c r="P86" s="158"/>
      <c r="Q86" s="91">
        <f t="shared" si="7"/>
        <v>0</v>
      </c>
    </row>
    <row r="87" spans="1:17" s="92" customFormat="1" ht="15.75">
      <c r="A87" s="89">
        <v>1</v>
      </c>
      <c r="B87" s="129"/>
      <c r="C87" s="90">
        <f>IF(B87="x",$A87*2,"")</f>
      </c>
      <c r="D87" s="155" t="s">
        <v>69</v>
      </c>
      <c r="E87" s="155"/>
      <c r="F87" s="155"/>
      <c r="G87" s="155"/>
      <c r="H87" s="155"/>
      <c r="I87" s="155"/>
      <c r="J87" s="155"/>
      <c r="K87" s="128"/>
      <c r="L87" s="90">
        <f>IF(K87="x",$A87*4.5,"")</f>
      </c>
      <c r="M87" s="151" t="s">
        <v>70</v>
      </c>
      <c r="N87" s="151"/>
      <c r="O87" s="151"/>
      <c r="P87" s="154"/>
      <c r="Q87" s="91">
        <f t="shared" si="7"/>
        <v>0</v>
      </c>
    </row>
    <row r="88" spans="1:17" s="92" customFormat="1" ht="15.75">
      <c r="A88" s="89">
        <v>1</v>
      </c>
      <c r="B88" s="129"/>
      <c r="C88" s="90">
        <f>IF(B88="x",$A88*2,"")</f>
      </c>
      <c r="D88" s="155" t="s">
        <v>77</v>
      </c>
      <c r="E88" s="155"/>
      <c r="F88" s="155"/>
      <c r="G88" s="155"/>
      <c r="H88" s="155"/>
      <c r="I88" s="155"/>
      <c r="J88" s="155"/>
      <c r="K88" s="128"/>
      <c r="L88" s="90">
        <f>IF(K88="x",$A88*4.5,"")</f>
      </c>
      <c r="M88" s="151" t="s">
        <v>74</v>
      </c>
      <c r="N88" s="151"/>
      <c r="O88" s="151"/>
      <c r="P88" s="154"/>
      <c r="Q88" s="91">
        <f t="shared" si="7"/>
        <v>0</v>
      </c>
    </row>
    <row r="89" spans="1:17" s="92" customFormat="1" ht="15.75">
      <c r="A89" s="89">
        <v>1</v>
      </c>
      <c r="B89" s="129"/>
      <c r="C89" s="90">
        <f>IF(B89="x",$A89*2,"")</f>
      </c>
      <c r="D89" s="155" t="s">
        <v>139</v>
      </c>
      <c r="E89" s="155"/>
      <c r="F89" s="155"/>
      <c r="G89" s="155"/>
      <c r="H89" s="155"/>
      <c r="I89" s="155"/>
      <c r="J89" s="155"/>
      <c r="K89" s="128"/>
      <c r="L89" s="90">
        <f>IF(K89="x",$A89*4.5,"")</f>
      </c>
      <c r="M89" s="151" t="s">
        <v>21</v>
      </c>
      <c r="N89" s="151"/>
      <c r="O89" s="151"/>
      <c r="P89" s="154"/>
      <c r="Q89" s="91">
        <f t="shared" si="7"/>
        <v>0</v>
      </c>
    </row>
    <row r="90" spans="1:17" s="92" customFormat="1" ht="15.75">
      <c r="A90" s="89">
        <v>1</v>
      </c>
      <c r="B90" s="129"/>
      <c r="C90" s="90">
        <f>IF(B90="x",$A90*2,"")</f>
      </c>
      <c r="D90" s="155" t="s">
        <v>194</v>
      </c>
      <c r="E90" s="155"/>
      <c r="F90" s="155"/>
      <c r="G90" s="155"/>
      <c r="H90" s="155"/>
      <c r="I90" s="155"/>
      <c r="J90" s="155"/>
      <c r="K90" s="128"/>
      <c r="L90" s="90">
        <f>IF(K90="x",$A90*4.5,"")</f>
      </c>
      <c r="M90" s="151" t="s">
        <v>137</v>
      </c>
      <c r="N90" s="151"/>
      <c r="O90" s="151"/>
      <c r="P90" s="154"/>
      <c r="Q90" s="91">
        <f t="shared" si="7"/>
        <v>0</v>
      </c>
    </row>
    <row r="91" spans="1:17" s="92" customFormat="1" ht="33" customHeight="1">
      <c r="A91" s="89">
        <v>1</v>
      </c>
      <c r="B91" s="129"/>
      <c r="C91" s="90">
        <f>IF(B91="x",$A91*2.5,"")</f>
      </c>
      <c r="D91" s="155" t="s">
        <v>140</v>
      </c>
      <c r="E91" s="155"/>
      <c r="F91" s="155"/>
      <c r="G91" s="155"/>
      <c r="H91" s="155"/>
      <c r="I91" s="155"/>
      <c r="J91" s="155"/>
      <c r="K91" s="155"/>
      <c r="L91" s="155"/>
      <c r="M91" s="155"/>
      <c r="N91" s="128"/>
      <c r="O91" s="90">
        <f>IF(N91="x",$A91*$P$4,"")</f>
      </c>
      <c r="P91" s="94" t="s">
        <v>20</v>
      </c>
      <c r="Q91" s="91">
        <f t="shared" si="7"/>
        <v>0</v>
      </c>
    </row>
    <row r="92" spans="1:17" s="92" customFormat="1" ht="33" customHeight="1">
      <c r="A92" s="89">
        <v>1</v>
      </c>
      <c r="B92" s="129"/>
      <c r="C92" s="90">
        <f>IF(B92="x",$A92*$D$4,"")</f>
      </c>
      <c r="D92" s="43" t="s">
        <v>78</v>
      </c>
      <c r="E92" s="128"/>
      <c r="F92" s="90">
        <f>IF(E92="x",$A92*$G$4,"")</f>
      </c>
      <c r="G92" s="104" t="s">
        <v>80</v>
      </c>
      <c r="H92" s="128"/>
      <c r="I92" s="90">
        <f>IF(H92="x",$A92*4,"")</f>
      </c>
      <c r="J92" s="156" t="s">
        <v>81</v>
      </c>
      <c r="K92" s="156"/>
      <c r="L92" s="156"/>
      <c r="M92" s="156"/>
      <c r="N92" s="156"/>
      <c r="O92" s="156"/>
      <c r="P92" s="158"/>
      <c r="Q92" s="91">
        <f t="shared" si="7"/>
        <v>0</v>
      </c>
    </row>
    <row r="93" spans="1:17" s="92" customFormat="1" ht="15.75" customHeight="1">
      <c r="A93" s="89">
        <v>1</v>
      </c>
      <c r="B93" s="129"/>
      <c r="C93" s="90">
        <f>IF(B93="x",$A93*1.5,"")</f>
      </c>
      <c r="D93" s="155" t="s">
        <v>41</v>
      </c>
      <c r="E93" s="155"/>
      <c r="F93" s="155"/>
      <c r="G93" s="155"/>
      <c r="H93" s="128"/>
      <c r="I93" s="90">
        <f>IF(H93="x",$A93*$J$4,"")</f>
      </c>
      <c r="J93" s="42" t="s">
        <v>68</v>
      </c>
      <c r="K93" s="128"/>
      <c r="L93" s="90">
        <f>IF(K93="x",$A93*4.5,"")</f>
      </c>
      <c r="M93" s="100" t="s">
        <v>13</v>
      </c>
      <c r="N93" s="100"/>
      <c r="O93" s="100"/>
      <c r="P93" s="111"/>
      <c r="Q93" s="91">
        <f t="shared" si="7"/>
        <v>0</v>
      </c>
    </row>
    <row r="94" spans="1:17" s="92" customFormat="1" ht="15.75" customHeight="1">
      <c r="A94" s="89">
        <v>1</v>
      </c>
      <c r="B94" s="129"/>
      <c r="C94" s="90">
        <f>IF(B94="x",$A94*1.5,"")</f>
      </c>
      <c r="D94" s="155" t="s">
        <v>138</v>
      </c>
      <c r="E94" s="155"/>
      <c r="F94" s="155"/>
      <c r="G94" s="155"/>
      <c r="H94" s="128"/>
      <c r="I94" s="90">
        <f>IF(H94="x",$A94*3.5,"")</f>
      </c>
      <c r="J94" s="156" t="s">
        <v>175</v>
      </c>
      <c r="K94" s="156"/>
      <c r="L94" s="156"/>
      <c r="M94" s="156"/>
      <c r="N94" s="128"/>
      <c r="O94" s="90">
        <f>IF(N94="x",$A94*$P$4,"")</f>
      </c>
      <c r="P94" s="94" t="s">
        <v>172</v>
      </c>
      <c r="Q94" s="91">
        <f t="shared" si="7"/>
        <v>0</v>
      </c>
    </row>
    <row r="95" spans="1:17" s="92" customFormat="1" ht="15.75" customHeight="1">
      <c r="A95" s="89">
        <v>1</v>
      </c>
      <c r="B95" s="129"/>
      <c r="C95" s="90">
        <f>IF(B95="x",$A95*1.5,"")</f>
      </c>
      <c r="D95" s="155" t="s">
        <v>55</v>
      </c>
      <c r="E95" s="155"/>
      <c r="F95" s="155"/>
      <c r="G95" s="155"/>
      <c r="H95" s="128"/>
      <c r="I95" s="90">
        <f>IF(H95="x",$A95*3.5,"")</f>
      </c>
      <c r="J95" s="156" t="s">
        <v>58</v>
      </c>
      <c r="K95" s="156"/>
      <c r="L95" s="156"/>
      <c r="M95" s="156"/>
      <c r="N95" s="128"/>
      <c r="O95" s="90">
        <f>IF(N95="x",$A95*$P$4,"")</f>
      </c>
      <c r="P95" s="94" t="s">
        <v>56</v>
      </c>
      <c r="Q95" s="91">
        <f t="shared" si="7"/>
        <v>0</v>
      </c>
    </row>
    <row r="96" spans="1:22" s="92" customFormat="1" ht="33" customHeight="1">
      <c r="A96" s="112">
        <v>1</v>
      </c>
      <c r="B96" s="129"/>
      <c r="C96" s="113">
        <f>IF(B96="x",$A96*$D$4,"")</f>
      </c>
      <c r="D96" s="43" t="s">
        <v>193</v>
      </c>
      <c r="E96" s="128"/>
      <c r="F96" s="90">
        <f>IF(E96="x",$A96*$G$4,"")</f>
      </c>
      <c r="G96" s="104" t="s">
        <v>97</v>
      </c>
      <c r="H96" s="128"/>
      <c r="I96" s="90">
        <f>IF(H96="x",$A96*$J$4,"")</f>
      </c>
      <c r="J96" s="42" t="s">
        <v>98</v>
      </c>
      <c r="K96" s="128"/>
      <c r="L96" s="90">
        <f>IF(K96="x",$A96*$M$4,"")</f>
      </c>
      <c r="M96" s="125" t="s">
        <v>224</v>
      </c>
      <c r="N96" s="128"/>
      <c r="O96" s="90">
        <f>IF(N96="x",$A96*$P$4,"")</f>
      </c>
      <c r="P96" s="94" t="s">
        <v>225</v>
      </c>
      <c r="Q96" s="91">
        <f t="shared" si="7"/>
        <v>0</v>
      </c>
      <c r="R96" s="110"/>
      <c r="S96" s="110"/>
      <c r="T96" s="110"/>
      <c r="U96" s="110"/>
      <c r="V96" s="110"/>
    </row>
    <row r="97" spans="1:17" s="28" customFormat="1" ht="15" customHeight="1">
      <c r="A97" s="29"/>
      <c r="B97" s="63"/>
      <c r="C97" s="38"/>
      <c r="D97" s="32" t="s">
        <v>200</v>
      </c>
      <c r="E97" s="26"/>
      <c r="F97" s="38"/>
      <c r="G97" s="32" t="s">
        <v>200</v>
      </c>
      <c r="I97" s="38"/>
      <c r="J97" s="32" t="s">
        <v>200</v>
      </c>
      <c r="L97" s="38"/>
      <c r="M97" s="32" t="s">
        <v>200</v>
      </c>
      <c r="O97" s="38"/>
      <c r="P97" s="32" t="s">
        <v>200</v>
      </c>
      <c r="Q97" s="39"/>
    </row>
    <row r="98" spans="1:17" s="92" customFormat="1" ht="15.75">
      <c r="A98" s="89">
        <v>1</v>
      </c>
      <c r="B98" s="129"/>
      <c r="C98" s="90">
        <f>IF(B98="x",$A98*1.5,"")</f>
      </c>
      <c r="D98" s="155" t="s">
        <v>50</v>
      </c>
      <c r="E98" s="155"/>
      <c r="F98" s="155"/>
      <c r="G98" s="155"/>
      <c r="H98" s="128"/>
      <c r="I98" s="90">
        <f>IF(H98="x",$A98*4,"")</f>
      </c>
      <c r="J98" s="156" t="s">
        <v>51</v>
      </c>
      <c r="K98" s="156"/>
      <c r="L98" s="156"/>
      <c r="M98" s="156"/>
      <c r="N98" s="156"/>
      <c r="O98" s="156"/>
      <c r="P98" s="158"/>
      <c r="Q98" s="91">
        <f aca="true" t="shared" si="8" ref="Q98:Q110">SUM(C98,F98,I98,L98,O98)</f>
        <v>0</v>
      </c>
    </row>
    <row r="99" spans="1:17" s="92" customFormat="1" ht="15.75">
      <c r="A99" s="89">
        <v>1</v>
      </c>
      <c r="B99" s="129"/>
      <c r="C99" s="90">
        <f>IF(B99="x",$A99*1.5,"")</f>
      </c>
      <c r="D99" s="155" t="s">
        <v>135</v>
      </c>
      <c r="E99" s="155"/>
      <c r="F99" s="155"/>
      <c r="G99" s="155"/>
      <c r="H99" s="128"/>
      <c r="I99" s="90">
        <f>IF(H99="x",$A99*4,"")</f>
      </c>
      <c r="J99" s="156" t="s">
        <v>47</v>
      </c>
      <c r="K99" s="156"/>
      <c r="L99" s="156"/>
      <c r="M99" s="156"/>
      <c r="N99" s="156"/>
      <c r="O99" s="156"/>
      <c r="P99" s="158"/>
      <c r="Q99" s="91">
        <f t="shared" si="8"/>
        <v>0</v>
      </c>
    </row>
    <row r="100" spans="1:17" s="92" customFormat="1" ht="15.75">
      <c r="A100" s="89">
        <v>1</v>
      </c>
      <c r="B100" s="129"/>
      <c r="C100" s="90">
        <f>IF(B100="x",$A100*2,"")</f>
      </c>
      <c r="D100" s="155" t="s">
        <v>280</v>
      </c>
      <c r="E100" s="157"/>
      <c r="F100" s="157"/>
      <c r="G100" s="157"/>
      <c r="H100" s="157"/>
      <c r="I100" s="157"/>
      <c r="J100" s="157"/>
      <c r="K100" s="128"/>
      <c r="L100" s="90">
        <f>IF(K100="x",$A100*4.5,"")</f>
      </c>
      <c r="M100" s="151" t="s">
        <v>281</v>
      </c>
      <c r="N100" s="152"/>
      <c r="O100" s="152"/>
      <c r="P100" s="153"/>
      <c r="Q100" s="91"/>
    </row>
    <row r="101" spans="1:17" s="92" customFormat="1" ht="15.75">
      <c r="A101" s="89">
        <v>1</v>
      </c>
      <c r="B101" s="129"/>
      <c r="C101" s="90">
        <f>IF(B101="x",$A101*1.5,"")</f>
      </c>
      <c r="D101" s="155" t="s">
        <v>89</v>
      </c>
      <c r="E101" s="155"/>
      <c r="F101" s="155"/>
      <c r="G101" s="155"/>
      <c r="H101" s="128"/>
      <c r="I101" s="90">
        <f>IF(H101="x",$A101*4,"")</f>
      </c>
      <c r="J101" s="156" t="s">
        <v>90</v>
      </c>
      <c r="K101" s="156"/>
      <c r="L101" s="156"/>
      <c r="M101" s="156"/>
      <c r="N101" s="156"/>
      <c r="O101" s="156"/>
      <c r="P101" s="158"/>
      <c r="Q101" s="91">
        <f t="shared" si="8"/>
        <v>0</v>
      </c>
    </row>
    <row r="102" spans="1:17" s="92" customFormat="1" ht="16.5" customHeight="1">
      <c r="A102" s="89">
        <v>1</v>
      </c>
      <c r="B102" s="129"/>
      <c r="C102" s="90">
        <f aca="true" t="shared" si="9" ref="C102:C110">IF(B102="x",$A102*$D$4,"")</f>
      </c>
      <c r="D102" s="43" t="s">
        <v>196</v>
      </c>
      <c r="E102" s="128"/>
      <c r="F102" s="90">
        <f>IF(E102="x",$A102*$G$4,"")</f>
      </c>
      <c r="G102" s="104" t="s">
        <v>143</v>
      </c>
      <c r="H102" s="128"/>
      <c r="I102" s="90">
        <f>IF(H102="x",$A102*4,"")</f>
      </c>
      <c r="J102" s="156" t="s">
        <v>75</v>
      </c>
      <c r="K102" s="156"/>
      <c r="L102" s="156"/>
      <c r="M102" s="156"/>
      <c r="N102" s="156"/>
      <c r="O102" s="156"/>
      <c r="P102" s="158"/>
      <c r="Q102" s="91">
        <f t="shared" si="8"/>
        <v>0</v>
      </c>
    </row>
    <row r="103" spans="1:17" s="92" customFormat="1" ht="33" customHeight="1">
      <c r="A103" s="89">
        <v>1</v>
      </c>
      <c r="B103" s="129"/>
      <c r="C103" s="90">
        <f t="shared" si="9"/>
      </c>
      <c r="D103" s="43" t="s">
        <v>152</v>
      </c>
      <c r="E103" s="128"/>
      <c r="F103" s="90">
        <f>IF(E103="x",$A103*2.5,"")</f>
      </c>
      <c r="G103" s="161" t="s">
        <v>82</v>
      </c>
      <c r="H103" s="161"/>
      <c r="I103" s="161"/>
      <c r="J103" s="161"/>
      <c r="K103" s="128"/>
      <c r="L103" s="90">
        <f>IF(K103="x",$A103*4.5,"")</f>
      </c>
      <c r="M103" s="151" t="s">
        <v>141</v>
      </c>
      <c r="N103" s="151"/>
      <c r="O103" s="151"/>
      <c r="P103" s="154"/>
      <c r="Q103" s="91">
        <f t="shared" si="8"/>
        <v>0</v>
      </c>
    </row>
    <row r="104" spans="1:17" s="92" customFormat="1" ht="16.5" customHeight="1">
      <c r="A104" s="89">
        <v>1</v>
      </c>
      <c r="B104" s="129"/>
      <c r="C104" s="90">
        <f>IF(B104="x",$A104*1.5,"")</f>
      </c>
      <c r="D104" s="155" t="s">
        <v>85</v>
      </c>
      <c r="E104" s="155"/>
      <c r="F104" s="155"/>
      <c r="G104" s="155"/>
      <c r="H104" s="93"/>
      <c r="I104" s="90">
        <f>IF(H104="x",$A104*$J$4,"")</f>
      </c>
      <c r="J104" s="42" t="s">
        <v>198</v>
      </c>
      <c r="K104" s="128"/>
      <c r="L104" s="90">
        <f>IF(K104="x",$A104*4.5,"")</f>
      </c>
      <c r="M104" s="151" t="s">
        <v>86</v>
      </c>
      <c r="N104" s="151"/>
      <c r="O104" s="151"/>
      <c r="P104" s="154"/>
      <c r="Q104" s="91">
        <f t="shared" si="8"/>
        <v>0</v>
      </c>
    </row>
    <row r="105" spans="1:17" s="92" customFormat="1" ht="15.75" customHeight="1">
      <c r="A105" s="89">
        <v>1</v>
      </c>
      <c r="B105" s="129"/>
      <c r="C105" s="90">
        <f>IF(B105="x",$A105*1.5,"")</f>
      </c>
      <c r="D105" s="155" t="s">
        <v>64</v>
      </c>
      <c r="E105" s="155"/>
      <c r="F105" s="155"/>
      <c r="G105" s="155"/>
      <c r="H105" s="93"/>
      <c r="I105" s="90">
        <f>IF(H105="x",$A105*3.5,"")</f>
      </c>
      <c r="J105" s="156" t="s">
        <v>65</v>
      </c>
      <c r="K105" s="156"/>
      <c r="L105" s="156"/>
      <c r="M105" s="156"/>
      <c r="N105" s="128"/>
      <c r="O105" s="90">
        <f>IF(N105="x",$A105*$P$4,"")</f>
      </c>
      <c r="P105" s="94" t="s">
        <v>66</v>
      </c>
      <c r="Q105" s="91">
        <f t="shared" si="8"/>
        <v>0</v>
      </c>
    </row>
    <row r="106" spans="1:17" s="92" customFormat="1" ht="33" customHeight="1">
      <c r="A106" s="89">
        <v>1</v>
      </c>
      <c r="B106" s="129"/>
      <c r="C106" s="90">
        <f>IF(B106="x",$A106*1.5,"")</f>
      </c>
      <c r="D106" s="155" t="s">
        <v>79</v>
      </c>
      <c r="E106" s="155"/>
      <c r="F106" s="155"/>
      <c r="G106" s="155"/>
      <c r="H106" s="93"/>
      <c r="I106" s="90">
        <f>IF(H106="x",$A106*3.5,"")</f>
      </c>
      <c r="J106" s="156" t="s">
        <v>173</v>
      </c>
      <c r="K106" s="156"/>
      <c r="L106" s="156"/>
      <c r="M106" s="156"/>
      <c r="N106" s="128"/>
      <c r="O106" s="90">
        <f>IF(N106="x",$A106*$P$4,"")</f>
      </c>
      <c r="P106" s="94" t="s">
        <v>279</v>
      </c>
      <c r="Q106" s="91">
        <f t="shared" si="8"/>
        <v>0</v>
      </c>
    </row>
    <row r="107" spans="1:17" s="92" customFormat="1" ht="33" customHeight="1">
      <c r="A107" s="89">
        <v>1</v>
      </c>
      <c r="B107" s="129"/>
      <c r="C107" s="90">
        <f>IF(B107="x",$A107*1.5,"")</f>
      </c>
      <c r="D107" s="155" t="s">
        <v>212</v>
      </c>
      <c r="E107" s="155"/>
      <c r="F107" s="155"/>
      <c r="G107" s="155"/>
      <c r="H107" s="93"/>
      <c r="I107" s="90">
        <f>IF(H107="x",$A107*3.5,"")</f>
      </c>
      <c r="J107" s="156" t="s">
        <v>71</v>
      </c>
      <c r="K107" s="156"/>
      <c r="L107" s="156"/>
      <c r="M107" s="156"/>
      <c r="N107" s="128"/>
      <c r="O107" s="90">
        <f>IF(N107="x",$A107*$P$4,"")</f>
      </c>
      <c r="P107" s="94" t="s">
        <v>195</v>
      </c>
      <c r="Q107" s="91">
        <f t="shared" si="8"/>
        <v>0</v>
      </c>
    </row>
    <row r="108" spans="1:17" s="92" customFormat="1" ht="31.5">
      <c r="A108" s="89">
        <v>1</v>
      </c>
      <c r="B108" s="129"/>
      <c r="C108" s="90">
        <f t="shared" si="9"/>
      </c>
      <c r="D108" s="43" t="s">
        <v>43</v>
      </c>
      <c r="E108" s="128"/>
      <c r="F108" s="90">
        <f>IF(E108="x",$A108*$G$4,"")</f>
      </c>
      <c r="G108" s="104" t="s">
        <v>104</v>
      </c>
      <c r="H108" s="93"/>
      <c r="I108" s="90">
        <f>IF(H108="x",$A108*$J$4,"")</f>
      </c>
      <c r="J108" s="42" t="s">
        <v>103</v>
      </c>
      <c r="K108" s="128"/>
      <c r="L108" s="90">
        <f>IF(K108="x",$A108*4.5,"")</f>
      </c>
      <c r="M108" s="151" t="s">
        <v>239</v>
      </c>
      <c r="N108" s="151"/>
      <c r="O108" s="151"/>
      <c r="P108" s="154"/>
      <c r="Q108" s="91">
        <f t="shared" si="8"/>
        <v>0</v>
      </c>
    </row>
    <row r="109" spans="1:17" s="92" customFormat="1" ht="33" customHeight="1">
      <c r="A109" s="89">
        <v>1</v>
      </c>
      <c r="B109" s="129"/>
      <c r="C109" s="90">
        <f t="shared" si="9"/>
      </c>
      <c r="D109" s="43" t="s">
        <v>63</v>
      </c>
      <c r="E109" s="128"/>
      <c r="F109" s="90">
        <f>IF(E109="x",$A109*2.5,"")</f>
      </c>
      <c r="G109" s="161" t="s">
        <v>67</v>
      </c>
      <c r="H109" s="161"/>
      <c r="I109" s="161"/>
      <c r="J109" s="161"/>
      <c r="K109" s="128"/>
      <c r="L109" s="90">
        <f>IF(K109="x",$A109*$M$4,"")</f>
      </c>
      <c r="M109" s="100" t="s">
        <v>76</v>
      </c>
      <c r="N109" s="128"/>
      <c r="O109" s="90">
        <f>IF(N109="x",$A109*$P$4,"")</f>
      </c>
      <c r="P109" s="94" t="s">
        <v>174</v>
      </c>
      <c r="Q109" s="91">
        <f t="shared" si="8"/>
        <v>0</v>
      </c>
    </row>
    <row r="110" spans="1:17" s="92" customFormat="1" ht="33" customHeight="1">
      <c r="A110" s="89">
        <v>1</v>
      </c>
      <c r="B110" s="129"/>
      <c r="C110" s="90">
        <f t="shared" si="9"/>
      </c>
      <c r="D110" s="43" t="s">
        <v>23</v>
      </c>
      <c r="E110" s="128"/>
      <c r="F110" s="90">
        <f>IF(E110="x",$A110*$G$4,"")</f>
      </c>
      <c r="G110" s="104" t="s">
        <v>24</v>
      </c>
      <c r="H110" s="128"/>
      <c r="I110" s="90">
        <f>IF(H110="x",$A110*$J$4,"")</f>
      </c>
      <c r="J110" s="42" t="s">
        <v>49</v>
      </c>
      <c r="K110" s="128"/>
      <c r="L110" s="90">
        <f>IF(K110="x",$A110*$M$4,"")</f>
      </c>
      <c r="M110" s="100" t="s">
        <v>226</v>
      </c>
      <c r="N110" s="128"/>
      <c r="O110" s="90">
        <f>IF(N110="x",$A110*$P$4,"")</f>
      </c>
      <c r="P110" s="94" t="s">
        <v>230</v>
      </c>
      <c r="Q110" s="91">
        <f t="shared" si="8"/>
        <v>0</v>
      </c>
    </row>
    <row r="111" spans="1:17" s="28" customFormat="1" ht="15" customHeight="1">
      <c r="A111" s="29"/>
      <c r="B111" s="63"/>
      <c r="C111" s="38"/>
      <c r="D111" s="32" t="s">
        <v>286</v>
      </c>
      <c r="E111" s="26"/>
      <c r="F111" s="38"/>
      <c r="G111" s="32" t="s">
        <v>286</v>
      </c>
      <c r="I111" s="38"/>
      <c r="J111" s="32" t="s">
        <v>286</v>
      </c>
      <c r="L111" s="38"/>
      <c r="M111" s="32" t="s">
        <v>286</v>
      </c>
      <c r="O111" s="38"/>
      <c r="P111" s="32" t="s">
        <v>286</v>
      </c>
      <c r="Q111" s="39"/>
    </row>
    <row r="112" spans="1:22" s="92" customFormat="1" ht="33" customHeight="1">
      <c r="A112" s="112">
        <v>1</v>
      </c>
      <c r="B112" s="129"/>
      <c r="C112" s="90">
        <f>IF(B112="x",$A112*$D$4,"")</f>
      </c>
      <c r="D112" s="43" t="s">
        <v>207</v>
      </c>
      <c r="E112" s="128"/>
      <c r="F112" s="90">
        <f>IF(E112="x",$A112*$G$4,"")</f>
      </c>
      <c r="G112" s="104" t="s">
        <v>208</v>
      </c>
      <c r="H112" s="128"/>
      <c r="I112" s="90">
        <f>IF(H112="x",$A112*$J$4,"")</f>
      </c>
      <c r="J112" s="42" t="s">
        <v>209</v>
      </c>
      <c r="K112" s="128"/>
      <c r="L112" s="90">
        <f>IF(K112="x",$A112*4.5,"")</f>
      </c>
      <c r="M112" s="151" t="s">
        <v>206</v>
      </c>
      <c r="N112" s="151"/>
      <c r="O112" s="151"/>
      <c r="P112" s="154"/>
      <c r="Q112" s="91">
        <f>SUM(C112,F112,I112,L112,O112)</f>
        <v>0</v>
      </c>
      <c r="R112" s="114"/>
      <c r="S112" s="114"/>
      <c r="T112" s="114"/>
      <c r="U112" s="114"/>
      <c r="V112" s="114"/>
    </row>
    <row r="113" spans="1:22" s="114" customFormat="1" ht="15.75" customHeight="1">
      <c r="A113" s="89">
        <v>1</v>
      </c>
      <c r="B113" s="129"/>
      <c r="C113" s="90">
        <f>IF(B113="x",$A113*$D$4,"")</f>
      </c>
      <c r="D113" s="43" t="s">
        <v>94</v>
      </c>
      <c r="E113" s="128"/>
      <c r="F113" s="90">
        <f>IF(E113="x",$A113*$G$4,"")</f>
      </c>
      <c r="G113" s="104" t="s">
        <v>133</v>
      </c>
      <c r="H113" s="128"/>
      <c r="I113" s="90">
        <f>IF(H113="x",$A113*3.5,"")</f>
      </c>
      <c r="J113" s="156" t="s">
        <v>134</v>
      </c>
      <c r="K113" s="156"/>
      <c r="L113" s="156"/>
      <c r="M113" s="156"/>
      <c r="N113" s="128"/>
      <c r="O113" s="90">
        <f>IF(N113="x",$A113*$P$4,"")</f>
      </c>
      <c r="P113" s="94" t="s">
        <v>52</v>
      </c>
      <c r="Q113" s="91">
        <f>SUM(C113,F113,I113,L113,O113)</f>
        <v>0</v>
      </c>
      <c r="R113" s="92"/>
      <c r="S113" s="92"/>
      <c r="T113" s="92"/>
      <c r="U113" s="92"/>
      <c r="V113" s="92"/>
    </row>
    <row r="114" spans="1:17" s="114" customFormat="1" ht="33" customHeight="1">
      <c r="A114" s="112">
        <v>1</v>
      </c>
      <c r="B114" s="129"/>
      <c r="C114" s="90">
        <f>IF(B114="x",$A114*$D$4,"")</f>
      </c>
      <c r="D114" s="43" t="s">
        <v>204</v>
      </c>
      <c r="E114" s="128"/>
      <c r="F114" s="90">
        <f>IF(E114="x",$A114*$G$4,"")</f>
      </c>
      <c r="G114" s="104" t="s">
        <v>205</v>
      </c>
      <c r="H114" s="128"/>
      <c r="I114" s="90">
        <f>IF(H114="x",$A114*3.5,"")</f>
      </c>
      <c r="J114" s="156" t="s">
        <v>203</v>
      </c>
      <c r="K114" s="156"/>
      <c r="L114" s="156"/>
      <c r="M114" s="156"/>
      <c r="N114" s="128"/>
      <c r="O114" s="90">
        <f>IF(N114="x",$A114*$P$4,"")</f>
      </c>
      <c r="P114" s="94" t="s">
        <v>202</v>
      </c>
      <c r="Q114" s="91">
        <f>SUM(C114,F114,I114,L114,O114)</f>
        <v>0</v>
      </c>
    </row>
    <row r="115" spans="1:17" s="92" customFormat="1" ht="33" customHeight="1" thickBot="1">
      <c r="A115" s="89">
        <v>1</v>
      </c>
      <c r="B115" s="129"/>
      <c r="C115" s="90">
        <f>IF(B115="x",$A115*$D$4,"")</f>
      </c>
      <c r="D115" s="43" t="s">
        <v>95</v>
      </c>
      <c r="E115" s="128"/>
      <c r="F115" s="90">
        <f>IF(E115="x",$A115*$G$4,"")</f>
      </c>
      <c r="G115" s="104" t="s">
        <v>96</v>
      </c>
      <c r="H115" s="128"/>
      <c r="I115" s="90">
        <f>IF(H115="x",$A115*$J$4,"")</f>
      </c>
      <c r="J115" s="42" t="s">
        <v>210</v>
      </c>
      <c r="K115" s="128"/>
      <c r="L115" s="90">
        <f>IF(K115="x",$A115*$M$4,"")</f>
      </c>
      <c r="M115" s="100" t="s">
        <v>211</v>
      </c>
      <c r="N115" s="128"/>
      <c r="O115" s="90">
        <f>IF(N115="x",$A115*$P$4,"")</f>
      </c>
      <c r="P115" s="116" t="s">
        <v>236</v>
      </c>
      <c r="Q115" s="91">
        <f>SUM(C115,F115,I115,L115,O115)</f>
        <v>0</v>
      </c>
    </row>
    <row r="116" spans="1:17" s="138" customFormat="1" ht="21" thickBot="1">
      <c r="A116" s="130">
        <f>SUM(A82:A115)</f>
        <v>32</v>
      </c>
      <c r="B116" s="131"/>
      <c r="C116" s="132"/>
      <c r="D116" s="133"/>
      <c r="E116" s="134"/>
      <c r="F116" s="135"/>
      <c r="G116" s="133"/>
      <c r="H116" s="134"/>
      <c r="I116" s="135"/>
      <c r="J116" s="133"/>
      <c r="K116" s="134"/>
      <c r="L116" s="135"/>
      <c r="M116" s="133"/>
      <c r="N116" s="136" t="s">
        <v>189</v>
      </c>
      <c r="O116" s="135"/>
      <c r="P116" s="117">
        <f>Q116</f>
        <v>0</v>
      </c>
      <c r="Q116" s="137">
        <f>SUM(Q82:Q115)/A116</f>
        <v>0</v>
      </c>
    </row>
    <row r="117" spans="1:16" ht="15.75" thickBot="1">
      <c r="A117" s="15" t="s">
        <v>149</v>
      </c>
      <c r="B117" s="64"/>
      <c r="C117" s="65"/>
      <c r="D117" s="66"/>
      <c r="E117" s="67"/>
      <c r="F117" s="68"/>
      <c r="G117" s="66"/>
      <c r="H117" s="67"/>
      <c r="I117" s="68"/>
      <c r="J117" s="66"/>
      <c r="K117" s="67"/>
      <c r="L117" s="68"/>
      <c r="M117" s="66"/>
      <c r="N117" s="67"/>
      <c r="O117" s="68"/>
      <c r="P117" s="69" t="s">
        <v>235</v>
      </c>
    </row>
  </sheetData>
  <sheetProtection/>
  <mergeCells count="152">
    <mergeCell ref="K38:M38"/>
    <mergeCell ref="M40:P40"/>
    <mergeCell ref="M34:P34"/>
    <mergeCell ref="N38:P38"/>
    <mergeCell ref="M32:P32"/>
    <mergeCell ref="G59:J59"/>
    <mergeCell ref="M44:P44"/>
    <mergeCell ref="D53:M53"/>
    <mergeCell ref="D50:G50"/>
    <mergeCell ref="M28:P28"/>
    <mergeCell ref="B38:D38"/>
    <mergeCell ref="M52:P52"/>
    <mergeCell ref="E38:G38"/>
    <mergeCell ref="D52:J52"/>
    <mergeCell ref="M43:P43"/>
    <mergeCell ref="J62:P62"/>
    <mergeCell ref="J57:M57"/>
    <mergeCell ref="D57:G57"/>
    <mergeCell ref="D54:M54"/>
    <mergeCell ref="D37:J37"/>
    <mergeCell ref="G31:J31"/>
    <mergeCell ref="D48:G48"/>
    <mergeCell ref="D47:G47"/>
    <mergeCell ref="D46:G46"/>
    <mergeCell ref="H38:J38"/>
    <mergeCell ref="J47:M47"/>
    <mergeCell ref="M39:P39"/>
    <mergeCell ref="D39:J39"/>
    <mergeCell ref="D36:G36"/>
    <mergeCell ref="M55:P55"/>
    <mergeCell ref="D56:J56"/>
    <mergeCell ref="M56:P56"/>
    <mergeCell ref="D40:G40"/>
    <mergeCell ref="J46:P46"/>
    <mergeCell ref="D41:J41"/>
    <mergeCell ref="M59:P59"/>
    <mergeCell ref="D55:G55"/>
    <mergeCell ref="G32:J32"/>
    <mergeCell ref="D19:G19"/>
    <mergeCell ref="J18:M18"/>
    <mergeCell ref="D18:G18"/>
    <mergeCell ref="D20:G20"/>
    <mergeCell ref="D23:J23"/>
    <mergeCell ref="M23:P23"/>
    <mergeCell ref="D29:J29"/>
    <mergeCell ref="M12:P12"/>
    <mergeCell ref="M29:P29"/>
    <mergeCell ref="M30:P30"/>
    <mergeCell ref="J36:M36"/>
    <mergeCell ref="D34:G34"/>
    <mergeCell ref="M33:P33"/>
    <mergeCell ref="G33:J33"/>
    <mergeCell ref="D30:J30"/>
    <mergeCell ref="D35:J35"/>
    <mergeCell ref="M31:P31"/>
    <mergeCell ref="J27:P27"/>
    <mergeCell ref="D27:G27"/>
    <mergeCell ref="J17:M17"/>
    <mergeCell ref="D10:G10"/>
    <mergeCell ref="D11:G11"/>
    <mergeCell ref="M14:P14"/>
    <mergeCell ref="D12:J12"/>
    <mergeCell ref="J11:P11"/>
    <mergeCell ref="J13:M13"/>
    <mergeCell ref="J10:P10"/>
    <mergeCell ref="J48:M48"/>
    <mergeCell ref="J16:M16"/>
    <mergeCell ref="D13:G13"/>
    <mergeCell ref="D14:G14"/>
    <mergeCell ref="M37:P37"/>
    <mergeCell ref="J19:M19"/>
    <mergeCell ref="D17:G17"/>
    <mergeCell ref="G25:J25"/>
    <mergeCell ref="M22:P22"/>
    <mergeCell ref="D28:J28"/>
    <mergeCell ref="J15:M15"/>
    <mergeCell ref="D15:G15"/>
    <mergeCell ref="D16:G16"/>
    <mergeCell ref="G24:J24"/>
    <mergeCell ref="D65:J65"/>
    <mergeCell ref="J64:P64"/>
    <mergeCell ref="D62:G62"/>
    <mergeCell ref="M51:P51"/>
    <mergeCell ref="D51:J51"/>
    <mergeCell ref="J50:P50"/>
    <mergeCell ref="M70:P70"/>
    <mergeCell ref="D75:G75"/>
    <mergeCell ref="D74:J74"/>
    <mergeCell ref="J72:M72"/>
    <mergeCell ref="D72:G72"/>
    <mergeCell ref="M71:P71"/>
    <mergeCell ref="G71:J71"/>
    <mergeCell ref="D84:G84"/>
    <mergeCell ref="M68:P68"/>
    <mergeCell ref="D73:J73"/>
    <mergeCell ref="J63:P63"/>
    <mergeCell ref="D63:G63"/>
    <mergeCell ref="M69:P69"/>
    <mergeCell ref="D69:J69"/>
    <mergeCell ref="D68:J68"/>
    <mergeCell ref="M67:P67"/>
    <mergeCell ref="D67:J67"/>
    <mergeCell ref="J92:P92"/>
    <mergeCell ref="G70:J70"/>
    <mergeCell ref="D94:G94"/>
    <mergeCell ref="J94:M94"/>
    <mergeCell ref="D93:G93"/>
    <mergeCell ref="J84:P84"/>
    <mergeCell ref="D91:M91"/>
    <mergeCell ref="M90:P90"/>
    <mergeCell ref="D90:J90"/>
    <mergeCell ref="D87:J87"/>
    <mergeCell ref="D85:G85"/>
    <mergeCell ref="J113:M113"/>
    <mergeCell ref="G103:J103"/>
    <mergeCell ref="J102:P102"/>
    <mergeCell ref="J98:P98"/>
    <mergeCell ref="D98:G98"/>
    <mergeCell ref="D89:J89"/>
    <mergeCell ref="J99:P99"/>
    <mergeCell ref="J101:P101"/>
    <mergeCell ref="J95:M95"/>
    <mergeCell ref="D104:G104"/>
    <mergeCell ref="D95:G95"/>
    <mergeCell ref="M87:P87"/>
    <mergeCell ref="D86:G86"/>
    <mergeCell ref="J86:P86"/>
    <mergeCell ref="J82:P82"/>
    <mergeCell ref="D82:G82"/>
    <mergeCell ref="M88:P88"/>
    <mergeCell ref="D88:J88"/>
    <mergeCell ref="J85:P85"/>
    <mergeCell ref="D100:J100"/>
    <mergeCell ref="J83:P83"/>
    <mergeCell ref="D83:G83"/>
    <mergeCell ref="D1:P1"/>
    <mergeCell ref="J114:M114"/>
    <mergeCell ref="M112:P112"/>
    <mergeCell ref="G109:J109"/>
    <mergeCell ref="M108:P108"/>
    <mergeCell ref="J105:M105"/>
    <mergeCell ref="D105:G105"/>
    <mergeCell ref="M100:P100"/>
    <mergeCell ref="M103:P103"/>
    <mergeCell ref="M89:P89"/>
    <mergeCell ref="D107:G107"/>
    <mergeCell ref="J107:M107"/>
    <mergeCell ref="D106:G106"/>
    <mergeCell ref="D99:G99"/>
    <mergeCell ref="D101:G101"/>
    <mergeCell ref="M104:P104"/>
    <mergeCell ref="J106:M106"/>
  </mergeCells>
  <printOptions horizontalCentered="1"/>
  <pageMargins left="0.25" right="0.25" top="0.41" bottom="0.49" header="0.3" footer="0.3"/>
  <pageSetup fitToHeight="5" fitToWidth="1" horizontalDpi="300" verticalDpi="300" orientation="landscape" scale="73" r:id="rId1"/>
  <headerFooter alignWithMargins="0">
    <oddFooter>&amp;LFRANK LOCKER Educational Planning&amp;C&amp;P</oddFooter>
  </headerFooter>
  <rowBreaks count="2" manualBreakCount="2">
    <brk id="41" min="1" max="15" man="1"/>
    <brk id="78" min="1" max="15" man="1"/>
  </rowBreaks>
  <colBreaks count="1" manualBreakCount="1">
    <brk id="16" max="110" man="1"/>
  </colBreaks>
  <ignoredErrors>
    <ignoredError sqref="C12 I14 C23 C35:C36 C40 C53 C56 C72 C93 C100 F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dejong</dc:creator>
  <cp:keywords/>
  <dc:description/>
  <cp:lastModifiedBy>Gordon Duff</cp:lastModifiedBy>
  <cp:lastPrinted>2009-01-18T03:27:22Z</cp:lastPrinted>
  <dcterms:created xsi:type="dcterms:W3CDTF">2006-04-13T22:18:11Z</dcterms:created>
  <dcterms:modified xsi:type="dcterms:W3CDTF">2011-09-26T16:42:12Z</dcterms:modified>
  <cp:category/>
  <cp:version/>
  <cp:contentType/>
  <cp:contentStatus/>
</cp:coreProperties>
</file>